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0055" windowHeight="7185"/>
  </bookViews>
  <sheets>
    <sheet name="META 3-RUA 18 B. CASTANHEIRAS" sheetId="2" r:id="rId1"/>
  </sheets>
  <externalReferences>
    <externalReference r:id="rId2"/>
  </externalReferences>
  <definedNames>
    <definedName name="ACOMPANHAMENTO" hidden="1">IF(VALUE([1]MENU!$O$4)=2,"BM","PLE")</definedName>
    <definedName name="AUTOEVENTO" hidden="1">[1]CÁLCULO!$A$12</definedName>
    <definedName name="BDI.Opcao" hidden="1">[1]DADOS!$F$18</definedName>
    <definedName name="BDI.TipoObra" hidden="1">[1]BDI!$A$138:$A$146</definedName>
    <definedName name="BM.AFAcumulado" hidden="1">[1]BM!$R1</definedName>
    <definedName name="BM.AFAnterior" hidden="1">[1]BM!$Q1</definedName>
    <definedName name="BM.MaxMed" hidden="1">IF(RegimeExecucao="Global",1,[1]BM!$G1)</definedName>
    <definedName name="BM.MEDAcumulado" hidden="1">IF(COUNTIF([1]BM!$AB$13:$AM$13,BM.medicao)&gt;0,SUM(OFFSET([1]BM!$AB1,0,0,1,MATCH(BM.medicao,[1]BM!$AB$13:$AM$13,0))),0)</definedName>
    <definedName name="BM.MEDAnterior" hidden="1">IF(COUNTIF([1]BM!$AB$13:$AM$13,BM.medicao-1)&gt;0,SUM(OFFSET([1]BM!$AB1,0,0,1,MATCH(BM.medicao-1,[1]BM!$AB$13:$AM$13,0))),0)</definedName>
    <definedName name="BM.medicao" hidden="1">OFFSET([1]BM!$O$7,1,0)</definedName>
    <definedName name="BM.MinMed" hidden="1">IF(RegimeExecucao="Global",-1,-[1]BM!$G1)</definedName>
    <definedName name="CAIXA.Modo" hidden="1">[1]BM!$A$3</definedName>
    <definedName name="CÁLCULO.NúmeroDeEventos" hidden="1">IF(AUTOEVENTO&lt;&gt;"manual",MAX([1]CÁLCULO!$M$15:$M$44),MAX(OFFSET([1]EVENTOS!$C$14:$C$65,1,0)))</definedName>
    <definedName name="CÁLCULO.NúmeroDeFrentes" hidden="1">COLUMN([1]CÁLCULO!$AI$15)-COLUMN([1]CÁLCULO!$Q$15)</definedName>
    <definedName name="CÁLCULO.TotalAdmLocal" hidden="1">IF(AUTOEVENTO="manual",SUMIF([1]CÁLCULO!$M$15:$M$44,1,#REF!),0)</definedName>
    <definedName name="CRONO.LinhasNecessarias" hidden="1">COUNTIF([1]QCI!$B$13:$B$24,"Manual")+COUNTIF([1]QCI!$B$13:$B$24,"SemiAuto")+COUNT(ORÇAMENTO.ListaCrono)</definedName>
    <definedName name="CRONO.MaxParc" hidden="1">[1]CRONO!$G65536+[1]CRONO!A1</definedName>
    <definedName name="CRONO.NivelExibicao" hidden="1">[1]CRONO!$G$10</definedName>
    <definedName name="CRONOPLE.ValorDoEvento" hidden="1">SUMIF([1]CÁLCULO!$M$15:$M$44,[1]CRONOPLE!$B1,OFFSET([1]CÁLCULO!$AI$15:$AI$44,0,[1]CRONOPLE!A$12))</definedName>
    <definedName name="DESONERACAO" hidden="1">IF(OR(Import.Desoneracao="DESONERADO",Import.Desoneracao="SIM"),"SIM","NÃO")</definedName>
    <definedName name="EVENTOS.Lista" hidden="1">[1]EVENTOS!$C$15:OFFSET([1]EVENTOS!$C$65,-1,0)</definedName>
    <definedName name="EVENTOS.ListaValidacao" hidden="1">[1]EVENTOS!$B$15:OFFSET([1]EVENTOS!$B$65,-1,0)</definedName>
    <definedName name="Excel_BuiltIn_Database" hidden="1">TEXT(Import.DataBase,"mm-aaaa")</definedName>
    <definedName name="Import.Apelido" hidden="1">[1]DADOS!$F$16</definedName>
    <definedName name="Import.BMAFAcumulado" hidden="1">OFFSET([1]BM!$R$15,1,0):OFFSET([1]BM!$R$44,-1,0)</definedName>
    <definedName name="Import.CNPJ" hidden="1">[1]DADOS!$F$38</definedName>
    <definedName name="Import.Código" hidden="1">OFFSET(#REF!,1,0):OFFSET(#REF!,-1,0)</definedName>
    <definedName name="Import.Contrapartida" hidden="1">[1]DADOS!$F$10</definedName>
    <definedName name="Import.CPMaxPerc" hidden="1">[1]DADOS!$F$13</definedName>
    <definedName name="Import.CPMinAbsoluta" hidden="1">[1]DADOS!$F$12</definedName>
    <definedName name="Import.CPMinPerc" hidden="1">[1]DADOS!$F$11</definedName>
    <definedName name="Import.CR" hidden="1">[1]DADOS!$F$7</definedName>
    <definedName name="Import.CRONOPLE" hidden="1">OFFSET([1]CRONOPLE!$F$15,1,1):OFFSET([1]CRONOPLE!$AF$65,-1,-1)</definedName>
    <definedName name="Import.CTEF" hidden="1">[1]DADOS!$F$36</definedName>
    <definedName name="Import.CustoUnitário" hidden="1">OFFSET(#REF!,1,0):OFFSET(#REF!,-1,0)</definedName>
    <definedName name="Import.DataBase" hidden="1">OFFSET([1]DADOS!$G$19,0,-1)</definedName>
    <definedName name="Import.DataBaseLicit" hidden="1">OFFSET([1]DADOS!$G$40,0,-1)</definedName>
    <definedName name="Import.DataInicioObra" hidden="1">[1]DADOS!$F$46</definedName>
    <definedName name="Import.DescLote" hidden="1">[1]DADOS!$F$17</definedName>
    <definedName name="Import.Descrição" hidden="1">OFFSET(#REF!,1,0):OFFSET(#REF!,-1,0)</definedName>
    <definedName name="Import.Desoneracao" hidden="1">OFFSET([1]DADOS!$G$18,0,-1)</definedName>
    <definedName name="Import.empresa" hidden="1">[1]DADOS!$F$37</definedName>
    <definedName name="Import.Eventos.Nomes" hidden="1">OFFSET([1]EVENTOS!$D$15,1,0):OFFSET([1]EVENTOS!$D$65,-1,0)</definedName>
    <definedName name="Import.Fonte" hidden="1">OFFSET(#REF!,1,0):OFFSET(#REF!,-1,0)</definedName>
    <definedName name="Import.FrenteDeObra" hidden="1">[1]CÁLCULO!$Q$12:OFFSET([1]CÁLCULO!$AI$12,0,-1)</definedName>
    <definedName name="Import.Município" hidden="1">[1]DADOS!$F$6</definedName>
    <definedName name="Import.Nível" hidden="1">OFFSET(#REF!,1,0):OFFSET(#REF!,-1,0)</definedName>
    <definedName name="Import.OpcaoBDI" hidden="1">OFFSET(#REF!,1,0):OFFSET(#REF!,-1,0)</definedName>
    <definedName name="Import.ORÇAMENTO.DivRecurso" hidden="1">OFFSET(#REF!,1,0):OFFSET(#REF!,-1,0)</definedName>
    <definedName name="Import.ORÇAMENTO.Obs" hidden="1">#REF!</definedName>
    <definedName name="Import.PLE" hidden="1">OFFSET([1]PLE!$G$15,1,1):OFFSET([1]PLE!$AG$65,-1,-1)</definedName>
    <definedName name="Import.PLQ" hidden="1">OFFSET([1]CÁLCULO!$P$15,1,1):OFFSET([1]CÁLCULO!$AI$44,-1,-1)</definedName>
    <definedName name="Import.PLQ.MemCalc" hidden="1">OFFSET([1]CÁLCULO!$I$15,1,0):OFFSET([1]CÁLCULO!$I$44,-1,0)</definedName>
    <definedName name="Import.POArred" hidden="1">#REF!</definedName>
    <definedName name="Import.Proponente" hidden="1">[1]DADOS!$F$5</definedName>
    <definedName name="Import.QCI.Divisao" hidden="1">OFFSET([1]QCI!$V$13,1,0):OFFSET([1]QCI!$V$24,-1,0)</definedName>
    <definedName name="Import.QCI.ItemInv" hidden="1">OFFSET([1]QCI!$E$13,1,0):OFFSET([1]QCI!$E$24,-1,0)</definedName>
    <definedName name="Import.QCI.Qtde" hidden="1">OFFSET([1]QCI!$I$13,1,0):OFFSET([1]QCI!$I$24,-1,0)</definedName>
    <definedName name="Import.QCI.Situacao" hidden="1">OFFSET([1]QCI!$H$13,1,0):OFFSET([1]QCI!$H$24,-1,0)</definedName>
    <definedName name="Import.QCI.SubItemInv" hidden="1">OFFSET([1]QCI!$F$13,1,0):OFFSET([1]QCI!$F$24,-1,0)</definedName>
    <definedName name="Import.QCICP" hidden="1">OFFSET([1]QCI!$W$13,1,0):OFFSET([1]QCI!$W$24,-1,0)</definedName>
    <definedName name="Import.QCIDesc" hidden="1">OFFSET([1]QCI!$R$13,1,0):OFFSET([1]QCI!$R$24,-1,0)</definedName>
    <definedName name="Import.QCIInv" hidden="1">OFFSET([1]QCI!$U$13,1,0):OFFSET([1]QCI!$U$24,-1,0)</definedName>
    <definedName name="Import.QCILote" hidden="1">OFFSET([1]QCI!$T$13,1,0):OFFSET([1]QCI!$T$24,-1,0)</definedName>
    <definedName name="Import.QCIOutros" hidden="1">OFFSET([1]QCI!$X$13,1,0):OFFSET([1]QCI!$X$24,-1,0)</definedName>
    <definedName name="Import.Quantidade" hidden="1">OFFSET(#REF!,1,0):OFFSET(#REF!,-1,0)</definedName>
    <definedName name="import.recurso" hidden="1">[1]DADOS!$F$4</definedName>
    <definedName name="Import.RegimeExecução" hidden="1">OFFSET([1]DADOS!$G$39,0,-1)</definedName>
    <definedName name="Import.Repasse" hidden="1">[1]DADOS!$F$9</definedName>
    <definedName name="Import.RespFiscalização" hidden="1">[1]DADOS!$F$50:$F$53</definedName>
    <definedName name="Import.RespOrçamento" hidden="1">[1]DADOS!$F$22:$F$24</definedName>
    <definedName name="Import.SICONV" hidden="1">[1]DADOS!$F$8</definedName>
    <definedName name="Import.Unidade" hidden="1">OFFSET(#REF!,1,0):OFFSET(#REF!,-1,0)</definedName>
    <definedName name="Import.UnitarioLicitado" hidden="1">OFFSET(#REF!,1,0):OFFSET(#REF!,-1,0)</definedName>
    <definedName name="MENU.CRONO" hidden="1">OFFSET([1]CRONO!$T$11,1,0)</definedName>
    <definedName name="Objeto" hidden="1">[1]MENU!$J$1</definedName>
    <definedName name="ORÇAMENTO.BancoRef" hidden="1">#REF!</definedName>
    <definedName name="ORÇAMENTO.CodBarra" hidden="1">IF(ORÇAMENTO.Fonte="Sinapi",SUBSTITUTE(SUBSTITUTE(ORÇAMENTO.Codigo,"/00","/"),"/0","/"),ORÇAMENTO.Codigo)</definedName>
    <definedName name="ORÇAMENTO.Codigo" hidden="1">#REF!</definedName>
    <definedName name="ORÇAMENTO.ColunaLicit" hidden="1">#REF!</definedName>
    <definedName name="ORÇAMENTO.CopyFormat1" hidden="1">#REF!</definedName>
    <definedName name="ORÇAMENTO.CopyFormat2" hidden="1">#REF!</definedName>
    <definedName name="ORÇAMENTO.CustoUnitario" hidden="1">ROUND(#REF!,15-13*#REF!)</definedName>
    <definedName name="ORÇAMENTO.Descricao" hidden="1">#REF!</definedName>
    <definedName name="ORÇAMENTO.Filtro" hidden="1">#REF!</definedName>
    <definedName name="ORÇAMENTO.firstrow" hidden="1">#REF!</definedName>
    <definedName name="ORÇAMENTO.Fonte" hidden="1">#REF!</definedName>
    <definedName name="ORÇAMENTO.lastrow" hidden="1">#REF!</definedName>
    <definedName name="ORÇAMENTO.LinhaPadrão" hidden="1">#REF!</definedName>
    <definedName name="ORÇAMENTO.ListaCrono" hidden="1">OFFSET(#REF!,1,0):OFFSET(#REF!,-1,0)</definedName>
    <definedName name="ORÇAMENTO.MáximoListaCrono" hidden="1">MAX(ORÇAMENTO.ListaCrono)</definedName>
    <definedName name="ORÇAMENTO.Nivel" hidden="1">#REF!</definedName>
    <definedName name="ORÇAMENTO.OpcaoBDI" hidden="1">#REF!</definedName>
    <definedName name="ORÇAMENTO.PasteFormat1" hidden="1">OFFSET(#REF!,1,0):OFFSET(#REF!,-1,0)</definedName>
    <definedName name="ORÇAMENTO.PasteFormat2" hidden="1">OFFSET(#REF!,1,0):OFFSET(#REF!,-1,0)</definedName>
    <definedName name="ORÇAMENTO.PrecoUnitarioLicitado" hidden="1">#REF!</definedName>
    <definedName name="ORÇAMENTO.QuantBM" hidden="1">#REF!</definedName>
    <definedName name="ORÇAMENTO.RangeQuant" hidden="1">OFFSET(#REF!,1,0):OFFSET(#REF!,-1,0)</definedName>
    <definedName name="ORÇAMENTO.SumCPMANUAL" hidden="1">SUMIF(#REF!,"CP",#REF!)</definedName>
    <definedName name="ORÇAMENTO.SumINVMANUAL" hidden="1">SUMIF(#REF!,"RP",#REF!)+SUMIF(#REF!,"CP",#REF!)+SUMIF(#REF!,"OU",#REF!)</definedName>
    <definedName name="ORÇAMENTO.SumOUTROSMANUAL" hidden="1">SUMIF(#REF!,"OU",#REF!)</definedName>
    <definedName name="ORÇAMENTO.SumREPASSEMANUAL" hidden="1">ORÇAMENTO.SumINVMANUAL-ORÇAMENTO.SumCPMANUAL-ORÇAMENTO.SumOUTROSMANUAL</definedName>
    <definedName name="ORÇAMENTO.Unidade" hidden="1">#REF!</definedName>
    <definedName name="PLE.firstrow" hidden="1">[1]PLE!$A$15:$IV$15</definedName>
    <definedName name="PLE.lastrow" hidden="1">[1]PLE!$A$65:$IV$65</definedName>
    <definedName name="PLE.Medicao" hidden="1">[1]PLE!$J$9</definedName>
    <definedName name="PLE.ValorDoEvento" hidden="1">SUMIF([1]CÁLCULO!$M$15:$M$44,[1]PLE!$B1,OFFSET([1]CÁLCULO!$AI$15:$AI$44,0,[1]PLE!A$12))</definedName>
    <definedName name="PO.ValoresBDI" hidden="1">OFFSET(#REF!,1,0):OFFSET(#REF!,-1,0)</definedName>
    <definedName name="QCI.CPManual" hidden="1">ROUND([1]QCI!$W1,2)</definedName>
    <definedName name="QCI.DescManual" hidden="1">[1]QCI!$R1</definedName>
    <definedName name="QCI.Divisao" hidden="1">[1]QCI!$V1</definedName>
    <definedName name="QCI.ExisteManual" hidden="1">(COUNTIF([1]QCI!$B$13:$B$24,"Manual")+COUNTIF([1]QCI!$B$13:$B$24,"SemiAuto"))&gt;0</definedName>
    <definedName name="QCI.InvManual" hidden="1">ROUND([1]QCI!$U1,2)</definedName>
    <definedName name="QCI.ItemInvestimento" hidden="1">OFFSET([1]DADOS!$J$2,1,0,COUNTA([1]DADOS!$J$1:$J$65536)-1,1)</definedName>
    <definedName name="QCI.LoteManual" hidden="1">[1]QCI!$T1</definedName>
    <definedName name="QCI.MaxCPManual" hidden="1">[1]QCI!$O1-[1]QCI!$X1</definedName>
    <definedName name="QCI.MaxOUManual" hidden="1">[1]QCI!$O1-[1]QCI!$W1</definedName>
    <definedName name="QCI.OutrosManual" hidden="1">ROUND([1]QCI!$X1,2)</definedName>
    <definedName name="QCI.SubItemInvestimento" hidden="1">OFFSET([1]DADOS!$A$2,1,MATCH([1]QCI!$E1,[1]DADOS!$A$2:$IV$2,0)-1,INDEX([1]DADOS!$A$2:$IV$2,MATCH([1]QCI!$E1,[1]DADOS!$A$2:$IV$2,0)+1))</definedName>
    <definedName name="QCI.SumCPMANUAL" hidden="1">SUMIF([1]QCI!$B$13:$B$24,"Manual",[1]QCI!$AA$13:$AA$24)</definedName>
    <definedName name="QCI.SumINVMANUAL" hidden="1">SUMIF([1]QCI!$B$13:$B$24,"Manual",[1]QCI!$O$13:$O$24)</definedName>
    <definedName name="QCI.SumOUTROSMANUAL" hidden="1">SUMIF([1]QCI!$B$13:$B$24,"Manual",[1]QCI!$AB$13:$AB$24)</definedName>
    <definedName name="QCI.SumREPASSEMANUAL" hidden="1">QCI.SumINVMANUAL-QCI.CPManual-QCI.OutrosManual</definedName>
    <definedName name="REFERENCIA.Descricao" hidden="1">IF(ISNUMBER(#REF!),OFFSET(INDIRECT(ORÇAMENTO.BancoRef),#REF!-1,3,1),#REF!)</definedName>
    <definedName name="REFERENCIA.Desonerado" hidden="1">IF(ISNUMBER(#REF!),VALUE(OFFSET(INDIRECT(ORÇAMENTO.BancoRef),#REF!-1,5,1)),0)</definedName>
    <definedName name="REFERENCIA.NaoDesonerado" hidden="1">IF(ISNUMBER(#REF!),VALUE(OFFSET(INDIRECT(ORÇAMENTO.BancoRef),#REF!-1,6,1)),0)</definedName>
    <definedName name="REFERENCIA.Unidade" hidden="1">IF(ISNUMBER(#REF!),OFFSET(INDIRECT(ORÇAMENTO.BancoRef),#REF!-1,4,1),"-")</definedName>
    <definedName name="RegimeExecucao" hidden="1">IF(OR(Import.RegimeExecução="",Import.RegimeExecução="Empreitada por Preço Global",Import.RegimeExecução="Empreitada Integral"),"Global","Unitário")</definedName>
    <definedName name="RRE.MaxCPAcum" hidden="1">[1]RRE!$AD$26</definedName>
    <definedName name="RRE.MaxCPAnt" hidden="1">[1]RRE!$AC$26</definedName>
    <definedName name="RRE.MaxOUAcum" hidden="1">[1]RRE!$AD$27</definedName>
    <definedName name="RRE.MaxOUAnt" hidden="1">[1]RRE!$AC$27</definedName>
    <definedName name="RRE.Numero" hidden="1">OFFSET([1]RRE!$O$7,0,1)</definedName>
    <definedName name="RRE.VIMeta" hidden="1">[1]RRE!$L1</definedName>
    <definedName name="SENHAGT" hidden="1">"PM3CAIXA"</definedName>
    <definedName name="SomaAgrup" hidden="1">SUMIF(OFFSET(#REF!,1,0,#REF!),"S",OFFSET(#REF!,1,0,#REF!))</definedName>
    <definedName name="SomaAgrupBM" hidden="1">SUMIF(OFFSET([1]BM!$A1,1,0,[1]BM!$B1),"S",OFFSET([1]BM!A1,1,0,[1]BM!$B1))</definedName>
    <definedName name="TIPOORCAMENTO" hidden="1">IF(VALUE([1]MENU!$O$3)=2,"Licitado","Proposto")</definedName>
    <definedName name="Versao" hidden="1">[1]MENU!$J$2</definedName>
    <definedName name="VTOTAL1" hidden="1">ROUND(#REF!*#REF!,15-13*#REF!)</definedName>
    <definedName name="VTOTALBM" hidden="1">IF([1]BM!$I1=0,0,CHOOSE(MATCH(RegimeExecucao,{"Global","Unitário"},0),ROUND(ROUND([1]BM!#REF!,15-13*[1]BM!$A$9)/100*[1]BM!$I1,15-13*#REF!),ROUND(ROUND([1]BM!#REF!,15-13*[1]BM!$A$9)*ROUND([1]BM!$H1,15-13*#REF!),15-13*#REF!)))</definedName>
  </definedNames>
  <calcPr calcId="124519"/>
</workbook>
</file>

<file path=xl/calcChain.xml><?xml version="1.0" encoding="utf-8"?>
<calcChain xmlns="http://schemas.openxmlformats.org/spreadsheetml/2006/main">
  <c r="X15" i="2"/>
  <c r="W43"/>
  <c r="X43" s="1"/>
  <c r="X42" s="1"/>
  <c r="W41"/>
  <c r="X41" s="1"/>
  <c r="X40"/>
  <c r="W40"/>
  <c r="W39"/>
  <c r="X39" s="1"/>
  <c r="X38"/>
  <c r="W38"/>
  <c r="W37"/>
  <c r="X37" s="1"/>
  <c r="X36" s="1"/>
  <c r="W35"/>
  <c r="X35" s="1"/>
  <c r="X34"/>
  <c r="W34"/>
  <c r="W33"/>
  <c r="X33" s="1"/>
  <c r="X32"/>
  <c r="W32"/>
  <c r="X30"/>
  <c r="W30"/>
  <c r="W29"/>
  <c r="X29" s="1"/>
  <c r="X28"/>
  <c r="W28"/>
  <c r="W27"/>
  <c r="X27" s="1"/>
  <c r="X25" s="1"/>
  <c r="X26"/>
  <c r="W26"/>
  <c r="W24"/>
  <c r="X24" s="1"/>
  <c r="X23" s="1"/>
  <c r="W19"/>
  <c r="X19" s="1"/>
  <c r="W20"/>
  <c r="X20" s="1"/>
  <c r="W21"/>
  <c r="X21" s="1"/>
  <c r="W22"/>
  <c r="X22" s="1"/>
  <c r="X18"/>
  <c r="W18"/>
  <c r="X31" l="1"/>
  <c r="X17"/>
  <c r="X16" l="1"/>
</calcChain>
</file>

<file path=xl/comments1.xml><?xml version="1.0" encoding="utf-8"?>
<comments xmlns="http://schemas.openxmlformats.org/spreadsheetml/2006/main">
  <authors>
    <author/>
  </authors>
  <commentList>
    <comment ref="AJ7" authorId="0">
      <text>
        <r>
          <rPr>
            <b/>
            <sz val="9"/>
            <color indexed="8"/>
            <rFont val="Tahoma"/>
            <family val="2"/>
          </rPr>
          <t xml:space="preserve">QUANTIDADES:
</t>
        </r>
        <r>
          <rPr>
            <sz val="9"/>
            <color indexed="8"/>
            <rFont val="Tahoma"/>
            <family val="2"/>
          </rPr>
          <t>PREENCHA AS QUANTIDADES AQUI PARA ACOMPANHAMENTOS POR BM.</t>
        </r>
      </text>
    </comment>
    <comment ref="AL7" authorId="0">
      <text>
        <r>
          <rPr>
            <b/>
            <sz val="9"/>
            <color indexed="8"/>
            <rFont val="Tahoma"/>
            <family val="2"/>
          </rPr>
          <t xml:space="preserve">PREÇO UNITÁRIO LICITADO:
</t>
        </r>
        <r>
          <rPr>
            <sz val="9"/>
            <color indexed="8"/>
            <rFont val="Tahoma"/>
            <family val="2"/>
          </rPr>
          <t>PREENCHA AQUI O PREÇO UNITÁRIO DA LICITAÇÃO.</t>
        </r>
      </text>
    </comment>
    <comment ref="L8" authorId="0">
      <text>
        <r>
          <rPr>
            <b/>
            <sz val="9"/>
            <color indexed="8"/>
            <rFont val="Tahoma"/>
            <family val="2"/>
          </rPr>
          <t xml:space="preserve">FILTRO:
</t>
        </r>
        <r>
          <rPr>
            <sz val="9"/>
            <color indexed="8"/>
            <rFont val="Tahoma"/>
            <family val="2"/>
          </rPr>
          <t>Após a conclusão do Orçamento, utilize o filtro nessa coluna com o valor "F" para ocultar linhas não utilizadas.</t>
        </r>
      </text>
    </comment>
    <comment ref="Y8" authorId="0">
      <text>
        <r>
          <rPr>
            <b/>
            <sz val="9"/>
            <color indexed="8"/>
            <rFont val="Tahoma"/>
            <family val="2"/>
          </rPr>
          <t xml:space="preserve">RECURSO:
</t>
        </r>
        <r>
          <rPr>
            <sz val="9"/>
            <color indexed="8"/>
            <rFont val="Tahoma"/>
            <family val="2"/>
          </rPr>
          <t>Selecione a composição do item do Orçamento no Investimento.
RA: Rateio proporcional entre Repasse e Contrapartida.
RP: 100% valor de Repasse.
CP: 100%  valor de Contrapartida.
OU: 100% valor "Outros".</t>
        </r>
      </text>
    </comment>
  </commentList>
</comments>
</file>

<file path=xl/sharedStrings.xml><?xml version="1.0" encoding="utf-8"?>
<sst xmlns="http://schemas.openxmlformats.org/spreadsheetml/2006/main" count="551" uniqueCount="209">
  <si>
    <t>PO - PLANILHA ORÇAMENTÁRIA</t>
  </si>
  <si>
    <t>Grau de Sigilo</t>
  </si>
  <si>
    <t>LOTE</t>
  </si>
  <si>
    <t>Meta</t>
  </si>
  <si>
    <t>Nível 2</t>
  </si>
  <si>
    <t>Nível 3</t>
  </si>
  <si>
    <t>Nível 4</t>
  </si>
  <si>
    <t>Serviço</t>
  </si>
  <si>
    <t>#PUBLICO</t>
  </si>
  <si>
    <t>Nmax</t>
  </si>
  <si>
    <t>BDI 1</t>
  </si>
  <si>
    <t>BDI 2</t>
  </si>
  <si>
    <t>BDI 3</t>
  </si>
  <si>
    <t>Nº OPERAÇÃO</t>
  </si>
  <si>
    <t>Nº SICONV</t>
  </si>
  <si>
    <t>PROPONENTE / TOMADOR</t>
  </si>
  <si>
    <t>APELIDO DO EMPREENDIMENTO</t>
  </si>
  <si>
    <t>Arredondamento</t>
  </si>
  <si>
    <t>LOCALIDADE SINAPI</t>
  </si>
  <si>
    <t>DATA BASE</t>
  </si>
  <si>
    <t>Quantidade</t>
  </si>
  <si>
    <t>QUANTIDADES: ACOMP. POR BM</t>
  </si>
  <si>
    <t>PREÇO UNITÁRIO LICITADO</t>
  </si>
  <si>
    <t>FILTRO</t>
  </si>
  <si>
    <t>RECURSO</t>
  </si>
  <si>
    <t>SGL RECURSO</t>
  </si>
  <si>
    <t>Custo Unitáro</t>
  </si>
  <si>
    <t>BDI</t>
  </si>
  <si>
    <t>ERRO GERAL</t>
  </si>
  <si>
    <t>Preço Unitário</t>
  </si>
  <si>
    <t>Preço Total</t>
  </si>
  <si>
    <t>Valores não Arredondados</t>
  </si>
  <si>
    <t>↓</t>
  </si>
  <si>
    <t>Nível E</t>
  </si>
  <si>
    <t>Save Nivel</t>
  </si>
  <si>
    <t>Nível C</t>
  </si>
  <si>
    <t>Altura</t>
  </si>
  <si>
    <t>n1</t>
  </si>
  <si>
    <t>n2</t>
  </si>
  <si>
    <t>n3</t>
  </si>
  <si>
    <t>n4</t>
  </si>
  <si>
    <t>n5</t>
  </si>
  <si>
    <t>Czero</t>
  </si>
  <si>
    <t>Cnível</t>
  </si>
  <si>
    <t>Nível</t>
  </si>
  <si>
    <t>Nível Corrigido</t>
  </si>
  <si>
    <t>Item</t>
  </si>
  <si>
    <t>Fonte</t>
  </si>
  <si>
    <t>Código</t>
  </si>
  <si>
    <t>Descrição</t>
  </si>
  <si>
    <t>Unidade</t>
  </si>
  <si>
    <t>Preço Unitário (com BDI) (R$)</t>
  </si>
  <si>
    <t>Preço Total
(R$)</t>
  </si>
  <si>
    <t>Contrapartida (R$)</t>
  </si>
  <si>
    <t>Outros (R$)</t>
  </si>
  <si>
    <t>Erro de Dados</t>
  </si>
  <si>
    <t>Lista Crono</t>
  </si>
  <si>
    <t>Concatenação Fonte-Código</t>
  </si>
  <si>
    <t>BancoDesloc</t>
  </si>
  <si>
    <t>Custo Unitário Referência (R$)</t>
  </si>
  <si>
    <t>Preço Total
Licit. (R$)</t>
  </si>
  <si>
    <t>Preço Unitário Edital (R$)</t>
  </si>
  <si>
    <t>SINAPI</t>
  </si>
  <si>
    <t>RA</t>
  </si>
  <si>
    <t>L</t>
  </si>
  <si>
    <t>F</t>
  </si>
  <si>
    <t>META 3 - RESTAURAÇÃO DA TRAFEGABILIDADE DA RUA 18, BAIRRO CASTANHEIRAS</t>
  </si>
  <si>
    <t>SERVIÇOS PRELIMINARES</t>
  </si>
  <si>
    <t>SINAPI-I</t>
  </si>
  <si>
    <t>10778</t>
  </si>
  <si>
    <t>10775</t>
  </si>
  <si>
    <t>SUDECAP</t>
  </si>
  <si>
    <t>01.09.10</t>
  </si>
  <si>
    <t>SETOP EDI</t>
  </si>
  <si>
    <t>ED-50137</t>
  </si>
  <si>
    <t>74209/1</t>
  </si>
  <si>
    <t>ADMINISTRAÇÃO LOCAL</t>
  </si>
  <si>
    <t>TCU</t>
  </si>
  <si>
    <t>ADM</t>
  </si>
  <si>
    <t>ADMINISTRAÇÃO LOCAL 5%</t>
  </si>
  <si>
    <t>%</t>
  </si>
  <si>
    <t>DEMOLIÇÃO E SERVIÇOS EM TERRA</t>
  </si>
  <si>
    <t>97636</t>
  </si>
  <si>
    <t>89903</t>
  </si>
  <si>
    <t>96385</t>
  </si>
  <si>
    <t>97914</t>
  </si>
  <si>
    <t>83344</t>
  </si>
  <si>
    <t>CONTENÇÃO</t>
  </si>
  <si>
    <t>92750</t>
  </si>
  <si>
    <t>94997</t>
  </si>
  <si>
    <t>94273</t>
  </si>
  <si>
    <t>94284</t>
  </si>
  <si>
    <t>PAVIMENTAÇÃO</t>
  </si>
  <si>
    <t>96397</t>
  </si>
  <si>
    <t>95997</t>
  </si>
  <si>
    <t>95303</t>
  </si>
  <si>
    <t>96401</t>
  </si>
  <si>
    <t>72942</t>
  </si>
  <si>
    <t>LIMPEZA</t>
  </si>
  <si>
    <t>99814</t>
  </si>
  <si>
    <t>Encargos sociais:</t>
  </si>
  <si>
    <t>Para elaboração deste orçamento, foram utilizados os encargos sociais do SINAPI para a Unidade da Federação indicada.</t>
  </si>
  <si>
    <t>Observações:</t>
  </si>
  <si>
    <t>Siglas da Composição do Investimento: RA - Rateio proporcional entre Repasse e Contrapartida; RP - 100% Repasse; CP - 100% Contrapartida; OU - 100% Outros.</t>
  </si>
  <si>
    <t>Local</t>
  </si>
  <si>
    <t>Responsável Técnico</t>
  </si>
  <si>
    <t>Nome:</t>
  </si>
  <si>
    <t>CREA/CAU:</t>
  </si>
  <si>
    <t>Data</t>
  </si>
  <si>
    <t>ART/RRT:</t>
  </si>
  <si>
    <t>Orçamento Base para Licitação - OGU</t>
  </si>
  <si>
    <t>MUNICÍPIO DE SANTA LUZIA</t>
  </si>
  <si>
    <t>DEFESA CIVIL</t>
  </si>
  <si>
    <t>DESCRIÇÃO DO LOTE</t>
  </si>
  <si>
    <t>MUNICÍPIO / UF</t>
  </si>
  <si>
    <t>'[Referência 09-2019.xls]Banco'!$a5:$a$65536</t>
  </si>
  <si>
    <t>BELO HORIZONTE</t>
  </si>
  <si>
    <t>09-19 (N DES.)</t>
  </si>
  <si>
    <t>SANTA LUZIA/MG</t>
  </si>
  <si>
    <t>23,38%</t>
  </si>
  <si>
    <t>16,80%</t>
  </si>
  <si>
    <t>0,00%</t>
  </si>
  <si>
    <t>'[Referência 09-2019.xls]Banco'!$d$3</t>
  </si>
  <si>
    <t>OK</t>
  </si>
  <si>
    <t>Custo Unitário (sem BDI) (R$)</t>
  </si>
  <si>
    <t>BDI
(%)</t>
  </si>
  <si>
    <t>Valor BDI</t>
  </si>
  <si>
    <t>S</t>
  </si>
  <si>
    <t/>
  </si>
  <si>
    <t>-</t>
  </si>
  <si>
    <t>(Sem Código)</t>
  </si>
  <si>
    <t>1.</t>
  </si>
  <si>
    <t>1.1.</t>
  </si>
  <si>
    <t>1.1.1.</t>
  </si>
  <si>
    <t>LOCACAO DE CONTAINER 2,30 X 6,00 M, ALT. 2,50 M,  PARA SANITARIO,  COM 4 BACIAS, 8 CHUVEIROS,1 LAVATORIO E 1 MICTORIO</t>
  </si>
  <si>
    <t xml:space="preserve">MES   </t>
  </si>
  <si>
    <t>SINAPI-I 10778</t>
  </si>
  <si>
    <t>1.1.2.</t>
  </si>
  <si>
    <t>LOCACAO DE CONTAINER 2,30  X  6,00 M, ALT. 2,50 M, COM 1 SANITARIO, PARA ESCRITORIO, COMPLETO, SEM DIVISORIAS INTERNAS</t>
  </si>
  <si>
    <t>SINAPI-I 10775</t>
  </si>
  <si>
    <t>1.1.3.</t>
  </si>
  <si>
    <t>CONTAINER 6,0X2,30X2,82 M COM ISOLAMENTO TERMICODEPOSITO E FERRAMENTARIA COM LAVATORIO</t>
  </si>
  <si>
    <t>MES</t>
  </si>
  <si>
    <t>SUDECAP 01.09.10</t>
  </si>
  <si>
    <t>1.1.4.</t>
  </si>
  <si>
    <t>MOBILIZAÇÃO E DESMOBILIZAÇÃO DE CONTAINER, INCLUSIVE INSTALAÇÃO E TRANSPORTE COM CAMINHÃO GUINDAUTO (MUNCK)</t>
  </si>
  <si>
    <t>UN</t>
  </si>
  <si>
    <t>SETOP EDI ED-50137</t>
  </si>
  <si>
    <t>1.1.5.</t>
  </si>
  <si>
    <t>PLACA DE OBRA EM CHAPA DE ACO GALVANIZADO</t>
  </si>
  <si>
    <t>M2</t>
  </si>
  <si>
    <t>SINAPI 74209/1</t>
  </si>
  <si>
    <t>1.2.</t>
  </si>
  <si>
    <t>1.2.1.</t>
  </si>
  <si>
    <t>TCU ADM</t>
  </si>
  <si>
    <t>(Código não identificado nas referências)</t>
  </si>
  <si>
    <t>1.3.</t>
  </si>
  <si>
    <t>1.3.1.</t>
  </si>
  <si>
    <t>DEMOLIÇÃO PARCIAL DE PAVIMENTO ASFÁLTICO, DE FORMA MECANIZADA, SEM REAPROVEITAMENTO. AF_12/2017</t>
  </si>
  <si>
    <t>SINAPI 97636</t>
  </si>
  <si>
    <t>1.3.2.</t>
  </si>
  <si>
    <t>ESCAVAÇÃO VERTICAL A CÉU ABERTO, INCLUINDO CARGA, DESCARGA E TRANSPORTE, EM SOLO DE 1ª CATEGORIA COM ESCAVADEIRA HIDRÁULICA (CAÇAMBA: 0,8 M³ / 111 HP), FROTA DE 2 CAMINHÕES BASCULANTES DE 18 M³, DMT DE 0,2 KM E VELOCIDADE MÉDIA 4 KM/H. AF_12/2013</t>
  </si>
  <si>
    <t>M3</t>
  </si>
  <si>
    <t>SINAPI 89903</t>
  </si>
  <si>
    <t>1.3.3.</t>
  </si>
  <si>
    <t>EXECUÇÃO E COMPACTAÇÃO DE ATERRO COM SOLO PREDOMINANTEMENTE ARGILOSO - EXCLUSIVE ESCAVAÇÃO, CARGA E TRANSPORTE E SOLO. AF_09/2017</t>
  </si>
  <si>
    <t>SINAPI 96385</t>
  </si>
  <si>
    <t>1.3.4.</t>
  </si>
  <si>
    <t>TRANSPORTE COM CAMINHÃO BASCULANTE DE 6 M3, EM VIA URBANA PAVIMENTADA, DMT ATÉ 30 KM (UNIDADE: M3XKM). AF_01/2018</t>
  </si>
  <si>
    <t>M3XKM</t>
  </si>
  <si>
    <t>SINAPI 97914</t>
  </si>
  <si>
    <t>1.3.5.</t>
  </si>
  <si>
    <t>ESPALHAMENTO DE MATERIAL EM BOTA FORA, COM UTILIZACAO DE TRATOR DE ESTEIRAS DE 165 HP</t>
  </si>
  <si>
    <t>SINAPI 83344</t>
  </si>
  <si>
    <t>1.4.</t>
  </si>
  <si>
    <t>1.4.1.</t>
  </si>
  <si>
    <t>MURO DE GABIÃO, ENCHIMENTO COM PEDRA DE MÃO TIPO RACHÃO, COM SOLO REFORÇADO, PARA MUROS COM ALTURA MAIOR QUE 4 M E MENOR OU IGUAL A 12 M   FORNECIMENTO E EXECUÇÃO. AF_12/2015</t>
  </si>
  <si>
    <t>SINAPI 92750</t>
  </si>
  <si>
    <t>1.4.2.</t>
  </si>
  <si>
    <t>EXECUÇÃO DE PASSEIO (CALÇADA) OU PISO DE CONCRETO COM CONCRETO MOLDADO IN LOCO, USINADO, ACABAMENTO CONVENCIONAL, ESPESSURA 10 CM, ARMADO. AF_07/2016</t>
  </si>
  <si>
    <t>SINAPI 94997</t>
  </si>
  <si>
    <t>1.4.3.</t>
  </si>
  <si>
    <t>ASSENTAMENTO DE GUIA (MEIO-FIO) EM TRECHO RETO, CONFECCIONADA EM CONCRETO PRÉ-FABRICADO, DIMENSÕES 100X15X13X30 CM (COMPRIMENTO X BASE INFERIOR X BASE SUPERIOR X ALTURA), PARA VIAS URBANAS (USO VIÁRIO). AF_06/2016</t>
  </si>
  <si>
    <t>M</t>
  </si>
  <si>
    <t>SINAPI 94273</t>
  </si>
  <si>
    <t>1.4.4.</t>
  </si>
  <si>
    <t>EXECUÇÃO DE SARJETA DE CONCRETO USINADO, MOLDADA  IN LOCO  EM TRECHO CURVO, 45 CM BASE X 15 CM ALTURA. AF_06/2016</t>
  </si>
  <si>
    <t>SINAPI 94284</t>
  </si>
  <si>
    <t>1.5.</t>
  </si>
  <si>
    <t>1.5.1.</t>
  </si>
  <si>
    <t>EXECUÇÃO E COMPACTAÇÃO DE BASE E OU SUB BASE COM BRITA GRADUADA TRATADA COM CIMENTO - EXCLUSIVE CARGA E TRANSPORTE. AF_09/2017</t>
  </si>
  <si>
    <t>SINAPI 96397</t>
  </si>
  <si>
    <t>1.5.2.</t>
  </si>
  <si>
    <t>CONSTRUÇÃO DE PAVIMENTO COM APLICAÇÃO DE CONCRETO BETUMINOSO USINADO A QUENTE (CBUQ), CAMADA DE ROLAMENTO, COM ESPESSURA DE 6,0 CM - EXCLUSIVE TRANSPORTE. AF_03/2017</t>
  </si>
  <si>
    <t>SINAPI 95997</t>
  </si>
  <si>
    <t>1.5.3.</t>
  </si>
  <si>
    <t>TRANSPORTE COM CAMINHÃO BASCULANTE 10 M3 DE MASSA ASFALTICA PARA PAVIMENTAÇÃO URBANA</t>
  </si>
  <si>
    <t>SINAPI 95303</t>
  </si>
  <si>
    <t>1.5.4.</t>
  </si>
  <si>
    <t>EXECUÇÃO DE IMPRIMAÇÃO COM ASFALTO DILUÍDO CM-30. AF_09/2017</t>
  </si>
  <si>
    <t>SINAPI 96401</t>
  </si>
  <si>
    <t>1.5.5.</t>
  </si>
  <si>
    <t>PINTURA DE LIGACAO COM EMULSAO RR-1C</t>
  </si>
  <si>
    <t>SINAPI 72942</t>
  </si>
  <si>
    <t>1.6.</t>
  </si>
  <si>
    <t>1.6.1.</t>
  </si>
  <si>
    <t>LIMPEZA DE SUPERFÍCIE COM JATO DE ALTA PRESSÃO. AF_04/2019</t>
  </si>
  <si>
    <t>SINAPI 99814</t>
  </si>
  <si>
    <t>Foi considerado arredondamento de duas casas decimais para Quantidade; Custo Unitário; BDI; Preço Unitário; Preço Total.</t>
  </si>
</sst>
</file>

<file path=xl/styles.xml><?xml version="1.0" encoding="utf-8"?>
<styleSheet xmlns="http://schemas.openxmlformats.org/spreadsheetml/2006/main">
  <numFmts count="5">
    <numFmt numFmtId="164" formatCode="mmm\-yy;@"/>
    <numFmt numFmtId="165" formatCode="_(* #,##0.00_);_(* \(#,##0.00\);_(* \-??_);_(@_)"/>
    <numFmt numFmtId="166" formatCode="General;General"/>
    <numFmt numFmtId="167" formatCode="[$-F800]dddd\,\ mmmm\ dd\,\ yyyy"/>
    <numFmt numFmtId="168" formatCode="_-* #,##0.00_-;\-* #,##0.00_-;_-* \-??_-;_-@_-"/>
  </numFmts>
  <fonts count="23">
    <font>
      <sz val="10"/>
      <name val="Arial"/>
      <family val="2"/>
    </font>
    <font>
      <sz val="10"/>
      <name val="Arial"/>
      <family val="2"/>
    </font>
    <font>
      <sz val="14"/>
      <color indexed="9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11"/>
      <color indexed="10"/>
      <name val="Calibri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Calibri"/>
      <family val="2"/>
    </font>
    <font>
      <b/>
      <sz val="8"/>
      <color indexed="10"/>
      <name val="Calibri"/>
      <family val="2"/>
    </font>
    <font>
      <b/>
      <sz val="7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9"/>
      <color indexed="8"/>
      <name val="Tahoma"/>
      <family val="2"/>
    </font>
    <font>
      <sz val="9"/>
      <color indexed="8"/>
      <name val="Tahoma"/>
      <family val="2"/>
    </font>
    <font>
      <sz val="11"/>
      <color indexed="8"/>
      <name val="Calibri"/>
      <family val="2"/>
    </font>
    <font>
      <sz val="18"/>
      <color indexed="54"/>
      <name val="Calibri Light"/>
      <family val="2"/>
    </font>
  </fonts>
  <fills count="9">
    <fill>
      <patternFill patternType="none"/>
    </fill>
    <fill>
      <patternFill patternType="gray125"/>
    </fill>
    <fill>
      <patternFill patternType="solid">
        <fgColor indexed="51"/>
        <bgColor indexed="13"/>
      </patternFill>
    </fill>
    <fill>
      <patternFill patternType="solid">
        <fgColor indexed="31"/>
        <bgColor indexed="42"/>
      </patternFill>
    </fill>
    <fill>
      <patternFill patternType="solid">
        <fgColor indexed="43"/>
        <bgColor indexed="26"/>
      </patternFill>
    </fill>
    <fill>
      <patternFill patternType="solid">
        <fgColor indexed="23"/>
        <bgColor indexed="55"/>
      </patternFill>
    </fill>
    <fill>
      <patternFill patternType="lightUp">
        <fgColor indexed="22"/>
      </patternFill>
    </fill>
    <fill>
      <patternFill patternType="lightUp"/>
    </fill>
    <fill>
      <patternFill patternType="lightUp">
        <bgColor indexed="42"/>
      </patternFill>
    </fill>
  </fills>
  <borders count="29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165" fontId="1" fillId="0" borderId="0" applyFill="0" applyBorder="0" applyAlignment="0" applyProtection="0"/>
    <xf numFmtId="9" fontId="1" fillId="0" borderId="0" applyFill="0" applyBorder="0" applyAlignment="0" applyProtection="0"/>
    <xf numFmtId="0" fontId="7" fillId="0" borderId="0"/>
    <xf numFmtId="0" fontId="1" fillId="0" borderId="0"/>
    <xf numFmtId="0" fontId="21" fillId="0" borderId="0"/>
    <xf numFmtId="9" fontId="1" fillId="0" borderId="0" applyFill="0" applyBorder="0" applyAlignment="0" applyProtection="0"/>
    <xf numFmtId="0" fontId="22" fillId="0" borderId="0" applyNumberFormat="0" applyFill="0" applyBorder="0" applyAlignment="0" applyProtection="0"/>
    <xf numFmtId="168" fontId="1" fillId="0" borderId="0" applyFill="0" applyBorder="0" applyAlignment="0" applyProtection="0"/>
  </cellStyleXfs>
  <cellXfs count="133">
    <xf numFmtId="0" fontId="0" fillId="0" borderId="0" xfId="0"/>
    <xf numFmtId="0" fontId="0" fillId="0" borderId="0" xfId="0" applyFont="1" applyFill="1"/>
    <xf numFmtId="0" fontId="0" fillId="0" borderId="0" xfId="0" applyBorder="1"/>
    <xf numFmtId="0" fontId="0" fillId="0" borderId="0" xfId="0" applyFont="1" applyFill="1" applyBorder="1"/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1" xfId="0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  <xf numFmtId="0" fontId="0" fillId="0" borderId="0" xfId="0" applyFont="1"/>
    <xf numFmtId="0" fontId="0" fillId="0" borderId="0" xfId="0" applyFont="1" applyBorder="1"/>
    <xf numFmtId="0" fontId="4" fillId="0" borderId="0" xfId="0" applyFont="1" applyAlignment="1">
      <alignment horizontal="left" vertical="center"/>
    </xf>
    <xf numFmtId="0" fontId="5" fillId="0" borderId="2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6" fillId="0" borderId="0" xfId="0" applyFont="1"/>
    <xf numFmtId="0" fontId="0" fillId="0" borderId="0" xfId="0" applyFont="1" applyAlignment="1">
      <alignment wrapText="1"/>
    </xf>
    <xf numFmtId="10" fontId="0" fillId="0" borderId="0" xfId="0" applyNumberFormat="1" applyFont="1"/>
    <xf numFmtId="0" fontId="5" fillId="0" borderId="1" xfId="3" applyFont="1" applyBorder="1" applyAlignment="1" applyProtection="1">
      <alignment vertical="top"/>
    </xf>
    <xf numFmtId="0" fontId="5" fillId="0" borderId="0" xfId="3" applyFont="1" applyBorder="1" applyAlignment="1" applyProtection="1">
      <alignment horizontal="left" vertical="top"/>
    </xf>
    <xf numFmtId="0" fontId="0" fillId="0" borderId="0" xfId="0" applyFont="1" applyAlignment="1">
      <alignment horizontal="center"/>
    </xf>
    <xf numFmtId="10" fontId="0" fillId="0" borderId="0" xfId="0" applyNumberFormat="1" applyBorder="1"/>
    <xf numFmtId="10" fontId="0" fillId="0" borderId="0" xfId="0" applyNumberFormat="1"/>
    <xf numFmtId="0" fontId="0" fillId="0" borderId="2" xfId="4" applyFont="1" applyFill="1" applyBorder="1" applyAlignment="1" applyProtection="1">
      <alignment vertical="top" wrapText="1"/>
    </xf>
    <xf numFmtId="0" fontId="0" fillId="0" borderId="3" xfId="4" applyFont="1" applyFill="1" applyBorder="1" applyAlignment="1" applyProtection="1">
      <alignment vertical="top" wrapText="1"/>
    </xf>
    <xf numFmtId="0" fontId="0" fillId="0" borderId="0" xfId="4" applyFont="1" applyFill="1" applyBorder="1" applyAlignment="1" applyProtection="1">
      <alignment horizontal="left" vertical="top" wrapText="1"/>
    </xf>
    <xf numFmtId="0" fontId="0" fillId="0" borderId="5" xfId="4" applyFont="1" applyFill="1" applyBorder="1" applyAlignment="1" applyProtection="1">
      <alignment horizontal="left" vertical="top" wrapText="1"/>
    </xf>
    <xf numFmtId="0" fontId="0" fillId="0" borderId="5" xfId="4" applyFont="1" applyFill="1" applyBorder="1" applyAlignment="1" applyProtection="1">
      <alignment vertical="top" wrapText="1"/>
    </xf>
    <xf numFmtId="0" fontId="8" fillId="0" borderId="0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Protection="1">
      <protection locked="0"/>
    </xf>
    <xf numFmtId="0" fontId="5" fillId="0" borderId="0" xfId="3" applyFont="1" applyBorder="1" applyAlignment="1" applyProtection="1">
      <alignment horizontal="center" vertical="top"/>
    </xf>
    <xf numFmtId="0" fontId="5" fillId="0" borderId="1" xfId="3" applyFont="1" applyBorder="1" applyAlignment="1" applyProtection="1">
      <alignment horizontal="center" vertical="top"/>
    </xf>
    <xf numFmtId="0" fontId="0" fillId="0" borderId="0" xfId="0" applyFont="1" applyFill="1" applyAlignment="1" applyProtection="1"/>
    <xf numFmtId="164" fontId="0" fillId="0" borderId="2" xfId="4" applyNumberFormat="1" applyFont="1" applyFill="1" applyBorder="1" applyAlignment="1" applyProtection="1">
      <alignment vertical="top" shrinkToFit="1"/>
    </xf>
    <xf numFmtId="0" fontId="0" fillId="0" borderId="8" xfId="4" applyFont="1" applyFill="1" applyBorder="1" applyAlignment="1" applyProtection="1">
      <alignment horizontal="center" vertical="top" wrapText="1"/>
    </xf>
    <xf numFmtId="0" fontId="0" fillId="0" borderId="2" xfId="4" applyFont="1" applyFill="1" applyBorder="1" applyAlignment="1" applyProtection="1">
      <alignment horizontal="center" vertical="top" wrapText="1"/>
    </xf>
    <xf numFmtId="10" fontId="0" fillId="0" borderId="0" xfId="0" applyNumberFormat="1" applyFont="1" applyAlignment="1" applyProtection="1">
      <alignment vertical="center" wrapText="1"/>
    </xf>
    <xf numFmtId="0" fontId="0" fillId="0" borderId="0" xfId="0" applyFont="1" applyProtection="1"/>
    <xf numFmtId="0" fontId="11" fillId="0" borderId="9" xfId="0" applyFont="1" applyBorder="1" applyAlignment="1" applyProtection="1">
      <alignment horizontal="center" vertical="center" wrapText="1"/>
    </xf>
    <xf numFmtId="0" fontId="12" fillId="0" borderId="0" xfId="0" applyFont="1"/>
    <xf numFmtId="0" fontId="8" fillId="0" borderId="2" xfId="0" applyFont="1" applyBorder="1" applyAlignment="1">
      <alignment horizontal="center"/>
    </xf>
    <xf numFmtId="1" fontId="13" fillId="0" borderId="0" xfId="0" applyNumberFormat="1" applyFont="1" applyAlignment="1">
      <alignment horizontal="center" vertical="center"/>
    </xf>
    <xf numFmtId="1" fontId="14" fillId="0" borderId="0" xfId="0" applyNumberFormat="1" applyFont="1" applyAlignment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</xf>
    <xf numFmtId="0" fontId="15" fillId="0" borderId="4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</xf>
    <xf numFmtId="0" fontId="11" fillId="0" borderId="14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horizontal="center" vertical="center" wrapText="1"/>
    </xf>
    <xf numFmtId="0" fontId="9" fillId="0" borderId="0" xfId="0" applyFont="1" applyAlignment="1">
      <alignment horizontal="center"/>
    </xf>
    <xf numFmtId="49" fontId="0" fillId="3" borderId="17" xfId="0" applyNumberFormat="1" applyFont="1" applyFill="1" applyBorder="1" applyAlignment="1" applyProtection="1">
      <alignment horizontal="center" vertical="center" wrapText="1"/>
      <protection locked="0"/>
    </xf>
    <xf numFmtId="49" fontId="0" fillId="4" borderId="17" xfId="0" applyNumberFormat="1" applyFont="1" applyFill="1" applyBorder="1" applyAlignment="1" applyProtection="1">
      <alignment horizontal="center" vertical="center" wrapText="1"/>
      <protection locked="0"/>
    </xf>
    <xf numFmtId="165" fontId="0" fillId="4" borderId="17" xfId="1" applyFont="1" applyFill="1" applyBorder="1" applyAlignment="1" applyProtection="1">
      <alignment vertical="center" wrapText="1"/>
      <protection locked="0"/>
    </xf>
    <xf numFmtId="10" fontId="0" fillId="3" borderId="17" xfId="2" applyNumberFormat="1" applyFont="1" applyFill="1" applyBorder="1" applyAlignment="1" applyProtection="1">
      <alignment horizontal="center" vertical="center" wrapText="1"/>
      <protection locked="0"/>
    </xf>
    <xf numFmtId="10" fontId="9" fillId="3" borderId="19" xfId="2" applyNumberFormat="1" applyFont="1" applyFill="1" applyBorder="1" applyAlignment="1" applyProtection="1">
      <alignment horizontal="center" vertical="center"/>
      <protection locked="0"/>
    </xf>
    <xf numFmtId="0" fontId="0" fillId="0" borderId="20" xfId="0" applyFont="1" applyBorder="1"/>
    <xf numFmtId="0" fontId="0" fillId="0" borderId="21" xfId="0" applyFont="1" applyBorder="1"/>
    <xf numFmtId="0" fontId="8" fillId="0" borderId="0" xfId="0" applyFont="1" applyFill="1"/>
    <xf numFmtId="0" fontId="0" fillId="0" borderId="0" xfId="0" applyFont="1" applyAlignment="1">
      <alignment horizontal="left"/>
    </xf>
    <xf numFmtId="10" fontId="0" fillId="0" borderId="18" xfId="1" applyNumberFormat="1" applyFont="1" applyFill="1" applyBorder="1" applyAlignment="1" applyProtection="1">
      <alignment vertical="center" shrinkToFit="1"/>
    </xf>
    <xf numFmtId="165" fontId="0" fillId="4" borderId="19" xfId="1" applyFont="1" applyFill="1" applyBorder="1" applyAlignment="1" applyProtection="1">
      <alignment vertical="center" wrapText="1"/>
      <protection locked="0"/>
    </xf>
    <xf numFmtId="165" fontId="0" fillId="4" borderId="16" xfId="1" applyFont="1" applyFill="1" applyBorder="1" applyAlignment="1" applyProtection="1">
      <alignment vertical="center" wrapText="1"/>
      <protection locked="0"/>
    </xf>
    <xf numFmtId="49" fontId="5" fillId="5" borderId="23" xfId="0" applyNumberFormat="1" applyFont="1" applyFill="1" applyBorder="1" applyAlignment="1" applyProtection="1">
      <alignment horizontal="center" vertical="center"/>
    </xf>
    <xf numFmtId="10" fontId="5" fillId="5" borderId="23" xfId="2" applyNumberFormat="1" applyFont="1" applyFill="1" applyBorder="1" applyAlignment="1" applyProtection="1">
      <alignment horizontal="center" vertical="center"/>
    </xf>
    <xf numFmtId="0" fontId="8" fillId="0" borderId="0" xfId="0" applyFont="1"/>
    <xf numFmtId="10" fontId="5" fillId="5" borderId="26" xfId="1" applyNumberFormat="1" applyFont="1" applyFill="1" applyBorder="1" applyAlignment="1" applyProtection="1">
      <alignment horizontal="center" vertical="center"/>
    </xf>
    <xf numFmtId="10" fontId="5" fillId="5" borderId="2" xfId="1" applyNumberFormat="1" applyFont="1" applyFill="1" applyBorder="1" applyAlignment="1" applyProtection="1">
      <alignment horizontal="center" vertical="center"/>
    </xf>
    <xf numFmtId="10" fontId="5" fillId="5" borderId="25" xfId="1" applyNumberFormat="1" applyFont="1" applyFill="1" applyBorder="1" applyAlignment="1" applyProtection="1">
      <alignment horizontal="center" vertical="center"/>
    </xf>
    <xf numFmtId="49" fontId="0" fillId="4" borderId="17" xfId="0" applyNumberFormat="1" applyFill="1" applyBorder="1" applyAlignment="1" applyProtection="1">
      <alignment horizontal="center" vertical="center" wrapText="1"/>
      <protection locked="0"/>
    </xf>
    <xf numFmtId="49" fontId="0" fillId="3" borderId="17" xfId="0" applyNumberFormat="1" applyFill="1" applyBorder="1" applyAlignment="1" applyProtection="1">
      <alignment horizontal="center" vertical="center" wrapText="1"/>
      <protection locked="0"/>
    </xf>
    <xf numFmtId="0" fontId="0" fillId="6" borderId="22" xfId="0" applyFont="1" applyFill="1" applyBorder="1"/>
    <xf numFmtId="0" fontId="0" fillId="6" borderId="24" xfId="0" applyFont="1" applyFill="1" applyBorder="1" applyProtection="1"/>
    <xf numFmtId="0" fontId="0" fillId="6" borderId="23" xfId="0" applyFont="1" applyFill="1" applyBorder="1"/>
    <xf numFmtId="0" fontId="0" fillId="6" borderId="24" xfId="0" applyFont="1" applyFill="1" applyBorder="1"/>
    <xf numFmtId="0" fontId="0" fillId="7" borderId="22" xfId="0" applyFont="1" applyFill="1" applyBorder="1"/>
    <xf numFmtId="0" fontId="0" fillId="7" borderId="24" xfId="0" applyFont="1" applyFill="1" applyBorder="1"/>
    <xf numFmtId="0" fontId="0" fillId="8" borderId="4" xfId="0" applyFont="1" applyFill="1" applyBorder="1"/>
    <xf numFmtId="0" fontId="0" fillId="7" borderId="23" xfId="0" applyFont="1" applyFill="1" applyBorder="1"/>
    <xf numFmtId="0" fontId="17" fillId="0" borderId="0" xfId="0" applyFont="1"/>
    <xf numFmtId="0" fontId="17" fillId="0" borderId="6" xfId="0" applyFont="1" applyBorder="1" applyAlignment="1" applyProtection="1">
      <alignment horizontal="left" vertical="center"/>
    </xf>
    <xf numFmtId="0" fontId="0" fillId="0" borderId="10" xfId="0" applyFont="1" applyBorder="1"/>
    <xf numFmtId="0" fontId="17" fillId="0" borderId="0" xfId="0" applyFont="1" applyFill="1" applyBorder="1" applyAlignment="1" applyProtection="1">
      <alignment horizontal="left" wrapText="1"/>
    </xf>
    <xf numFmtId="0" fontId="17" fillId="0" borderId="0" xfId="0" applyFont="1" applyFill="1" applyBorder="1" applyAlignment="1" applyProtection="1">
      <alignment horizontal="left" wrapText="1"/>
      <protection locked="0"/>
    </xf>
    <xf numFmtId="0" fontId="18" fillId="0" borderId="0" xfId="0" applyFont="1" applyFill="1" applyBorder="1" applyAlignment="1" applyProtection="1">
      <alignment horizontal="left" wrapText="1"/>
    </xf>
    <xf numFmtId="0" fontId="18" fillId="0" borderId="28" xfId="4" applyFont="1" applyBorder="1" applyAlignment="1" applyProtection="1">
      <alignment vertical="center"/>
    </xf>
    <xf numFmtId="0" fontId="0" fillId="0" borderId="28" xfId="0" applyBorder="1"/>
    <xf numFmtId="0" fontId="5" fillId="0" borderId="0" xfId="0" applyFont="1"/>
    <xf numFmtId="0" fontId="0" fillId="0" borderId="0" xfId="4" applyFont="1" applyBorder="1" applyAlignment="1" applyProtection="1">
      <alignment vertical="center"/>
    </xf>
    <xf numFmtId="0" fontId="0" fillId="0" borderId="0" xfId="0" applyFill="1"/>
    <xf numFmtId="166" fontId="0" fillId="0" borderId="0" xfId="4" applyNumberFormat="1" applyFont="1" applyFill="1" applyBorder="1" applyAlignment="1" applyProtection="1"/>
    <xf numFmtId="0" fontId="5" fillId="0" borderId="5" xfId="0" applyFont="1" applyBorder="1"/>
    <xf numFmtId="0" fontId="0" fillId="0" borderId="5" xfId="0" applyFont="1" applyBorder="1"/>
    <xf numFmtId="0" fontId="7" fillId="3" borderId="15" xfId="0" applyFont="1" applyFill="1" applyBorder="1" applyAlignment="1" applyProtection="1">
      <alignment horizontal="center" vertical="center" wrapText="1"/>
      <protection locked="0"/>
    </xf>
    <xf numFmtId="0" fontId="7" fillId="0" borderId="15" xfId="0" applyFont="1" applyFill="1" applyBorder="1" applyAlignment="1" applyProtection="1">
      <alignment horizontal="center" vertical="center" wrapText="1"/>
    </xf>
    <xf numFmtId="0" fontId="0" fillId="0" borderId="16" xfId="0" applyFont="1" applyFill="1" applyBorder="1" applyAlignment="1">
      <alignment vertical="center" wrapText="1" shrinkToFit="1"/>
    </xf>
    <xf numFmtId="0" fontId="0" fillId="4" borderId="17" xfId="0" applyFont="1" applyFill="1" applyBorder="1" applyAlignment="1" applyProtection="1">
      <alignment horizontal="left" vertical="center" wrapText="1"/>
      <protection locked="0"/>
    </xf>
    <xf numFmtId="0" fontId="0" fillId="4" borderId="17" xfId="0" applyFont="1" applyFill="1" applyBorder="1" applyAlignment="1" applyProtection="1">
      <alignment horizontal="center" vertical="center" wrapText="1"/>
      <protection locked="0"/>
    </xf>
    <xf numFmtId="165" fontId="0" fillId="0" borderId="17" xfId="1" applyFont="1" applyFill="1" applyBorder="1" applyAlignment="1" applyProtection="1">
      <alignment vertical="center" shrinkToFit="1"/>
    </xf>
    <xf numFmtId="165" fontId="0" fillId="0" borderId="18" xfId="1" applyFont="1" applyFill="1" applyBorder="1" applyAlignment="1" applyProtection="1">
      <alignment horizontal="center" vertical="center" shrinkToFit="1"/>
    </xf>
    <xf numFmtId="165" fontId="0" fillId="0" borderId="16" xfId="1" applyFont="1" applyFill="1" applyBorder="1" applyAlignment="1" applyProtection="1">
      <alignment vertical="center" shrinkToFit="1"/>
    </xf>
    <xf numFmtId="165" fontId="0" fillId="0" borderId="17" xfId="1" applyFont="1" applyFill="1" applyBorder="1" applyAlignment="1" applyProtection="1">
      <alignment horizontal="center" vertical="center" shrinkToFit="1"/>
    </xf>
    <xf numFmtId="165" fontId="0" fillId="0" borderId="18" xfId="1" applyFont="1" applyFill="1" applyBorder="1" applyAlignment="1" applyProtection="1">
      <alignment vertical="center" shrinkToFit="1"/>
    </xf>
    <xf numFmtId="0" fontId="5" fillId="5" borderId="4" xfId="0" applyFont="1" applyFill="1" applyBorder="1" applyAlignment="1" applyProtection="1">
      <alignment horizontal="center" vertical="center"/>
    </xf>
    <xf numFmtId="165" fontId="5" fillId="5" borderId="23" xfId="1" applyFont="1" applyFill="1" applyBorder="1" applyAlignment="1" applyProtection="1">
      <alignment horizontal="center" vertical="center"/>
    </xf>
    <xf numFmtId="165" fontId="5" fillId="5" borderId="24" xfId="1" applyFont="1" applyFill="1" applyBorder="1" applyAlignment="1" applyProtection="1">
      <alignment horizontal="center" vertical="center" shrinkToFit="1"/>
    </xf>
    <xf numFmtId="165" fontId="16" fillId="5" borderId="4" xfId="1" applyFont="1" applyFill="1" applyBorder="1" applyAlignment="1" applyProtection="1">
      <alignment horizontal="center" vertical="center" shrinkToFit="1"/>
    </xf>
    <xf numFmtId="165" fontId="16" fillId="5" borderId="24" xfId="1" applyFont="1" applyFill="1" applyBorder="1" applyAlignment="1" applyProtection="1">
      <alignment horizontal="center" vertical="center" shrinkToFit="1"/>
    </xf>
    <xf numFmtId="165" fontId="5" fillId="5" borderId="25" xfId="1" applyFont="1" applyFill="1" applyBorder="1" applyAlignment="1" applyProtection="1">
      <alignment horizontal="center" vertical="center"/>
    </xf>
    <xf numFmtId="165" fontId="5" fillId="5" borderId="27" xfId="1" applyFont="1" applyFill="1" applyBorder="1" applyAlignment="1" applyProtection="1">
      <alignment horizontal="center" vertical="center" shrinkToFit="1"/>
    </xf>
    <xf numFmtId="165" fontId="5" fillId="5" borderId="26" xfId="1" applyFont="1" applyFill="1" applyBorder="1" applyAlignment="1" applyProtection="1">
      <alignment horizontal="center" vertical="center"/>
    </xf>
    <xf numFmtId="0" fontId="0" fillId="4" borderId="17" xfId="0" applyFill="1" applyBorder="1" applyAlignment="1" applyProtection="1">
      <alignment horizontal="left" vertical="center" wrapText="1"/>
      <protection locked="0"/>
    </xf>
    <xf numFmtId="0" fontId="0" fillId="4" borderId="17" xfId="0" applyFill="1" applyBorder="1" applyAlignment="1" applyProtection="1">
      <alignment horizontal="center" vertical="center" wrapText="1"/>
      <protection locked="0"/>
    </xf>
    <xf numFmtId="0" fontId="0" fillId="0" borderId="0" xfId="4" applyFont="1" applyFill="1" applyBorder="1" applyAlignment="1" applyProtection="1">
      <alignment vertical="top"/>
    </xf>
    <xf numFmtId="167" fontId="0" fillId="0" borderId="0" xfId="0" applyNumberFormat="1" applyFont="1" applyBorder="1" applyAlignment="1" applyProtection="1">
      <alignment horizontal="left"/>
    </xf>
    <xf numFmtId="0" fontId="5" fillId="5" borderId="22" xfId="0" applyFont="1" applyFill="1" applyBorder="1" applyAlignment="1" applyProtection="1">
      <alignment horizontal="left" vertical="center" wrapText="1"/>
    </xf>
    <xf numFmtId="0" fontId="17" fillId="0" borderId="4" xfId="0" applyFont="1" applyBorder="1" applyAlignment="1" applyProtection="1">
      <alignment horizontal="left" vertical="center"/>
      <protection locked="0"/>
    </xf>
    <xf numFmtId="0" fontId="17" fillId="4" borderId="2" xfId="0" applyFont="1" applyFill="1" applyBorder="1" applyAlignment="1" applyProtection="1">
      <alignment horizontal="left" vertical="top" wrapText="1"/>
      <protection locked="0"/>
    </xf>
    <xf numFmtId="0" fontId="18" fillId="0" borderId="4" xfId="0" applyFont="1" applyFill="1" applyBorder="1" applyAlignment="1" applyProtection="1">
      <alignment horizontal="left" wrapText="1"/>
    </xf>
    <xf numFmtId="0" fontId="0" fillId="0" borderId="4" xfId="0" applyFont="1" applyFill="1" applyBorder="1" applyAlignment="1" applyProtection="1">
      <alignment horizontal="left" wrapText="1"/>
    </xf>
    <xf numFmtId="166" fontId="0" fillId="0" borderId="8" xfId="0" applyNumberFormat="1" applyFont="1" applyBorder="1" applyAlignment="1" applyProtection="1">
      <alignment horizontal="left"/>
    </xf>
    <xf numFmtId="0" fontId="9" fillId="0" borderId="0" xfId="0" applyFont="1" applyBorder="1" applyAlignment="1">
      <alignment horizontal="center" textRotation="90" wrapText="1"/>
    </xf>
    <xf numFmtId="0" fontId="10" fillId="0" borderId="0" xfId="0" applyFont="1" applyBorder="1" applyAlignment="1">
      <alignment horizontal="center" textRotation="90" wrapText="1"/>
    </xf>
    <xf numFmtId="0" fontId="0" fillId="2" borderId="0" xfId="0" applyFont="1" applyFill="1" applyBorder="1" applyAlignment="1">
      <alignment horizontal="left"/>
    </xf>
    <xf numFmtId="0" fontId="9" fillId="0" borderId="0" xfId="0" applyFont="1" applyBorder="1" applyAlignment="1">
      <alignment horizontal="center" textRotation="90"/>
    </xf>
    <xf numFmtId="0" fontId="0" fillId="0" borderId="2" xfId="4" applyFont="1" applyFill="1" applyBorder="1" applyAlignment="1" applyProtection="1">
      <alignment horizontal="left" vertical="top" wrapText="1"/>
    </xf>
    <xf numFmtId="0" fontId="0" fillId="0" borderId="7" xfId="4" applyFont="1" applyFill="1" applyBorder="1" applyAlignment="1" applyProtection="1">
      <alignment horizontal="left" vertical="top" wrapText="1"/>
    </xf>
    <xf numFmtId="0" fontId="5" fillId="0" borderId="10" xfId="0" applyFont="1" applyBorder="1" applyAlignment="1">
      <alignment horizontal="center"/>
    </xf>
    <xf numFmtId="0" fontId="5" fillId="0" borderId="1" xfId="3" applyFont="1" applyBorder="1" applyAlignment="1" applyProtection="1">
      <alignment horizontal="left" vertical="top"/>
    </xf>
    <xf numFmtId="0" fontId="0" fillId="0" borderId="4" xfId="0" applyFont="1" applyBorder="1" applyAlignment="1">
      <alignment horizontal="center"/>
    </xf>
    <xf numFmtId="0" fontId="5" fillId="0" borderId="6" xfId="3" applyFont="1" applyBorder="1" applyAlignment="1" applyProtection="1">
      <alignment horizontal="left" vertical="top"/>
    </xf>
  </cellXfs>
  <cellStyles count="9">
    <cellStyle name="Normal" xfId="0" builtinId="0"/>
    <cellStyle name="Normal 2" xfId="4"/>
    <cellStyle name="Normal 3" xfId="5"/>
    <cellStyle name="Normal_FICHA DE VERIFICAÇÃO PRELIMINAR - Plano R" xfId="3"/>
    <cellStyle name="Porcentagem" xfId="2" builtinId="5"/>
    <cellStyle name="Porcentagem 2" xfId="6"/>
    <cellStyle name="Separador de milhares" xfId="1" builtinId="3"/>
    <cellStyle name="Título 5" xfId="7"/>
    <cellStyle name="Vírgula 2" xfId="8"/>
  </cellStyles>
  <dxfs count="20"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border>
        <top style="thin">
          <color indexed="64"/>
        </top>
      </border>
    </dxf>
    <dxf>
      <border>
        <left style="thin">
          <color indexed="8"/>
        </left>
        <right style="thin">
          <color indexed="8"/>
        </right>
        <top/>
        <bottom/>
      </border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BDI!Q11"/><Relationship Id="rId2" Type="http://schemas.openxmlformats.org/officeDocument/2006/relationships/hyperlink" Target="#Menu!E6"/><Relationship Id="rId1" Type="http://schemas.openxmlformats.org/officeDocument/2006/relationships/image" Target="../media/image1.emf"/><Relationship Id="rId4" Type="http://schemas.openxmlformats.org/officeDocument/2006/relationships/hyperlink" Target="#C&#193;LCULO!D13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57150</xdr:colOff>
      <xdr:row>0</xdr:row>
      <xdr:rowOff>19050</xdr:rowOff>
    </xdr:from>
    <xdr:to>
      <xdr:col>15</xdr:col>
      <xdr:colOff>1009650</xdr:colOff>
      <xdr:row>1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6850" y="19050"/>
          <a:ext cx="180022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18</xdr:col>
      <xdr:colOff>714375</xdr:colOff>
      <xdr:row>8</xdr:row>
      <xdr:rowOff>152400</xdr:rowOff>
    </xdr:from>
    <xdr:to>
      <xdr:col>23</xdr:col>
      <xdr:colOff>1028700</xdr:colOff>
      <xdr:row>11</xdr:row>
      <xdr:rowOff>28575</xdr:rowOff>
    </xdr:to>
    <xdr:sp macro="" textlink="" fLocksText="0">
      <xdr:nvSpPr>
        <xdr:cNvPr id="3" name="TextBoxArred"/>
        <xdr:cNvSpPr txBox="1">
          <a:spLocks noChangeArrowheads="1"/>
        </xdr:cNvSpPr>
      </xdr:nvSpPr>
      <xdr:spPr bwMode="auto">
        <a:xfrm flipH="1">
          <a:off x="9448800" y="1438275"/>
          <a:ext cx="4686300" cy="361950"/>
        </a:xfrm>
        <a:prstGeom prst="rect">
          <a:avLst/>
        </a:prstGeom>
        <a:noFill/>
        <a:ln w="6480">
          <a:solidFill>
            <a:srgbClr val="000000"/>
          </a:solidFill>
          <a:miter lim="800000"/>
          <a:headEnd/>
          <a:tailEnd/>
        </a:ln>
        <a:effectLst/>
        <a:extLst>
          <a:ext uri="{909E8E84-426E-40DD-AFC4-6F175D3DCCD1}"/>
          <a:ext uri="{AF507438-7753-43E0-B8FC-AC1667EBCBE1}"/>
        </a:extLst>
      </xdr:spPr>
      <xdr:txBody>
        <a:bodyPr vertOverflow="clip" wrap="square" lIns="27360" tIns="22680" rIns="27360" bIns="0" anchor="t"/>
        <a:lstStyle/>
        <a:p>
          <a:pPr algn="ctr" rtl="0">
            <a:defRPr sz="1000"/>
          </a:pPr>
          <a:r>
            <a:rPr lang="pt-B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Considerar valores arredondados com (0,00)</a:t>
          </a:r>
        </a:p>
      </xdr:txBody>
    </xdr:sp>
    <xdr:clientData fPrintsWithSheet="0"/>
  </xdr:twoCellAnchor>
  <xdr:twoCellAnchor>
    <xdr:from>
      <xdr:col>12</xdr:col>
      <xdr:colOff>295275</xdr:colOff>
      <xdr:row>0</xdr:row>
      <xdr:rowOff>152400</xdr:rowOff>
    </xdr:from>
    <xdr:to>
      <xdr:col>13</xdr:col>
      <xdr:colOff>285750</xdr:colOff>
      <xdr:row>2</xdr:row>
      <xdr:rowOff>38100</xdr:rowOff>
    </xdr:to>
    <xdr:sp macro="" textlink="" fLocksText="0">
      <xdr:nvSpPr>
        <xdr:cNvPr id="4" name="AutoShape 67">
          <a:hlinkClick xmlns:r="http://schemas.openxmlformats.org/officeDocument/2006/relationships" r:id="rId2"/>
        </xdr:cNvPr>
        <xdr:cNvSpPr>
          <a:spLocks noChangeArrowheads="1"/>
        </xdr:cNvSpPr>
      </xdr:nvSpPr>
      <xdr:spPr bwMode="auto">
        <a:xfrm>
          <a:off x="542925" y="152400"/>
          <a:ext cx="571500" cy="304800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/>
  </xdr:twoCellAnchor>
  <xdr:twoCellAnchor>
    <xdr:from>
      <xdr:col>14</xdr:col>
      <xdr:colOff>28575</xdr:colOff>
      <xdr:row>9</xdr:row>
      <xdr:rowOff>0</xdr:rowOff>
    </xdr:from>
    <xdr:to>
      <xdr:col>15</xdr:col>
      <xdr:colOff>609600</xdr:colOff>
      <xdr:row>10</xdr:row>
      <xdr:rowOff>152400</xdr:rowOff>
    </xdr:to>
    <xdr:sp macro="[1]!Linhas.AddLinha" textlink="" fLocksText="0">
      <xdr:nvSpPr>
        <xdr:cNvPr id="5" name="AutoShape 67"/>
        <xdr:cNvSpPr>
          <a:spLocks noChangeArrowheads="1"/>
        </xdr:cNvSpPr>
      </xdr:nvSpPr>
      <xdr:spPr bwMode="auto">
        <a:xfrm>
          <a:off x="1438275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ADICIONAR LINHAS</a:t>
          </a:r>
        </a:p>
      </xdr:txBody>
    </xdr:sp>
    <xdr:clientData fPrintsWithSheet="0"/>
  </xdr:twoCellAnchor>
  <xdr:twoCellAnchor>
    <xdr:from>
      <xdr:col>17</xdr:col>
      <xdr:colOff>85725</xdr:colOff>
      <xdr:row>9</xdr:row>
      <xdr:rowOff>0</xdr:rowOff>
    </xdr:from>
    <xdr:to>
      <xdr:col>17</xdr:col>
      <xdr:colOff>1514475</xdr:colOff>
      <xdr:row>10</xdr:row>
      <xdr:rowOff>152400</xdr:rowOff>
    </xdr:to>
    <xdr:sp macro="[1]!Descrição.fixar" textlink="" fLocksText="0">
      <xdr:nvSpPr>
        <xdr:cNvPr id="6" name="AutoShape 67"/>
        <xdr:cNvSpPr>
          <a:spLocks noChangeArrowheads="1"/>
        </xdr:cNvSpPr>
      </xdr:nvSpPr>
      <xdr:spPr bwMode="auto">
        <a:xfrm>
          <a:off x="4438650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FIXAR DESCRIÇÕES</a:t>
          </a:r>
        </a:p>
      </xdr:txBody>
    </xdr:sp>
    <xdr:clientData fPrintsWithSheet="0"/>
  </xdr:twoCellAnchor>
  <xdr:twoCellAnchor>
    <xdr:from>
      <xdr:col>15</xdr:col>
      <xdr:colOff>676275</xdr:colOff>
      <xdr:row>9</xdr:row>
      <xdr:rowOff>0</xdr:rowOff>
    </xdr:from>
    <xdr:to>
      <xdr:col>17</xdr:col>
      <xdr:colOff>9525</xdr:colOff>
      <xdr:row>10</xdr:row>
      <xdr:rowOff>152400</xdr:rowOff>
    </xdr:to>
    <xdr:sp macro="[1]!Linhas.ExcLinhas" textlink="" fLocksText="0">
      <xdr:nvSpPr>
        <xdr:cNvPr id="7" name="AutoShape 67"/>
        <xdr:cNvSpPr>
          <a:spLocks noChangeArrowheads="1"/>
        </xdr:cNvSpPr>
      </xdr:nvSpPr>
      <xdr:spPr bwMode="auto">
        <a:xfrm>
          <a:off x="2933700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EXCLUIR LINHAS</a:t>
          </a:r>
        </a:p>
      </xdr:txBody>
    </xdr:sp>
    <xdr:clientData fPrintsWithSheet="0"/>
  </xdr:twoCellAnchor>
  <xdr:twoCellAnchor>
    <xdr:from>
      <xdr:col>17</xdr:col>
      <xdr:colOff>1590675</xdr:colOff>
      <xdr:row>9</xdr:row>
      <xdr:rowOff>0</xdr:rowOff>
    </xdr:from>
    <xdr:to>
      <xdr:col>17</xdr:col>
      <xdr:colOff>3248025</xdr:colOff>
      <xdr:row>10</xdr:row>
      <xdr:rowOff>152400</xdr:rowOff>
    </xdr:to>
    <xdr:sp macro="[1]!Descrição.recuperar" textlink="" fLocksText="0">
      <xdr:nvSpPr>
        <xdr:cNvPr id="8" name="AutoShape 67"/>
        <xdr:cNvSpPr>
          <a:spLocks noChangeArrowheads="1"/>
        </xdr:cNvSpPr>
      </xdr:nvSpPr>
      <xdr:spPr bwMode="auto">
        <a:xfrm>
          <a:off x="5943600" y="1447800"/>
          <a:ext cx="16573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RECUPERAR FÓRMULAS</a:t>
          </a:r>
        </a:p>
      </xdr:txBody>
    </xdr:sp>
    <xdr:clientData fPrintsWithSheet="0"/>
  </xdr:twoCellAnchor>
  <xdr:twoCellAnchor>
    <xdr:from>
      <xdr:col>17</xdr:col>
      <xdr:colOff>3312583</xdr:colOff>
      <xdr:row>9</xdr:row>
      <xdr:rowOff>1</xdr:rowOff>
    </xdr:from>
    <xdr:to>
      <xdr:col>18</xdr:col>
      <xdr:colOff>264583</xdr:colOff>
      <xdr:row>10</xdr:row>
      <xdr:rowOff>152401</xdr:rowOff>
    </xdr:to>
    <xdr:sp macro="[1]!buscarcodigo" textlink="" fLocksText="0">
      <xdr:nvSpPr>
        <xdr:cNvPr id="9" name="AutoShape 67"/>
        <xdr:cNvSpPr>
          <a:spLocks noChangeArrowheads="1"/>
        </xdr:cNvSpPr>
      </xdr:nvSpPr>
      <xdr:spPr bwMode="auto">
        <a:xfrm>
          <a:off x="7665508" y="1447801"/>
          <a:ext cx="133350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BUSCAR CÓDIGO</a:t>
          </a:r>
        </a:p>
      </xdr:txBody>
    </xdr:sp>
    <xdr:clientData fPrintsWithSheet="0"/>
  </xdr:twoCellAnchor>
  <xdr:twoCellAnchor>
    <xdr:from>
      <xdr:col>12</xdr:col>
      <xdr:colOff>296333</xdr:colOff>
      <xdr:row>2</xdr:row>
      <xdr:rowOff>84667</xdr:rowOff>
    </xdr:from>
    <xdr:to>
      <xdr:col>13</xdr:col>
      <xdr:colOff>285751</xdr:colOff>
      <xdr:row>4</xdr:row>
      <xdr:rowOff>69850</xdr:rowOff>
    </xdr:to>
    <xdr:sp macro="" textlink="" fLocksText="0">
      <xdr:nvSpPr>
        <xdr:cNvPr id="10" name="AutoShape 67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543983" y="503767"/>
          <a:ext cx="570443" cy="30903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←</a:t>
          </a:r>
        </a:p>
      </xdr:txBody>
    </xdr:sp>
    <xdr:clientData/>
  </xdr:twoCellAnchor>
  <xdr:twoCellAnchor>
    <xdr:from>
      <xdr:col>12</xdr:col>
      <xdr:colOff>300566</xdr:colOff>
      <xdr:row>4</xdr:row>
      <xdr:rowOff>120650</xdr:rowOff>
    </xdr:from>
    <xdr:to>
      <xdr:col>13</xdr:col>
      <xdr:colOff>289984</xdr:colOff>
      <xdr:row>7</xdr:row>
      <xdr:rowOff>52916</xdr:rowOff>
    </xdr:to>
    <xdr:sp macro="" textlink="" fLocksText="0">
      <xdr:nvSpPr>
        <xdr:cNvPr id="11" name="AutoShape 67">
          <a:hlinkClick xmlns:r="http://schemas.openxmlformats.org/officeDocument/2006/relationships" r:id="rId4"/>
        </xdr:cNvPr>
        <xdr:cNvSpPr>
          <a:spLocks noChangeArrowheads="1"/>
        </xdr:cNvSpPr>
      </xdr:nvSpPr>
      <xdr:spPr bwMode="auto">
        <a:xfrm>
          <a:off x="548216" y="863600"/>
          <a:ext cx="570443" cy="313266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 panose="020F0502020204030204" pitchFamily="34" charset="0"/>
            </a:rPr>
            <a:t>→</a:t>
          </a:r>
          <a:endParaRPr lang="pt-BR" sz="11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EFESA%20CIVIL%203%20-%20RUA%2018%20103%20CASTANHEIRAS%20-%20REVIS&#195;O%20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Gráf1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  <sheetName val="DEFESA CIVIL 3 - RUA 18 103 CAS"/>
    </sheetNames>
    <definedNames>
      <definedName name="buscarcodigo"/>
      <definedName name="Descrição.fixar"/>
      <definedName name="Descrição.recuperar"/>
      <definedName name="Linhas.AddLinha"/>
      <definedName name="Linhas.ExcLinhas"/>
    </definedNames>
    <sheetDataSet>
      <sheetData sheetId="0">
        <row r="1">
          <cell r="J1" t="str">
            <v>PM</v>
          </cell>
        </row>
        <row r="2">
          <cell r="J2" t="str">
            <v>v3.0.4</v>
          </cell>
        </row>
        <row r="3">
          <cell r="O3">
            <v>1</v>
          </cell>
        </row>
        <row r="4">
          <cell r="O4">
            <v>2</v>
          </cell>
        </row>
      </sheetData>
      <sheetData sheetId="1">
        <row r="2">
          <cell r="J2" t="str">
            <v>Itens de Investimento</v>
          </cell>
          <cell r="K2" t="str">
            <v>Unidades habitacionais</v>
          </cell>
          <cell r="L2">
            <v>3</v>
          </cell>
          <cell r="M2" t="str">
            <v>Equipamentos comunitários</v>
          </cell>
          <cell r="N2">
            <v>6</v>
          </cell>
          <cell r="O2" t="str">
            <v>Pavimentação</v>
          </cell>
          <cell r="P2">
            <v>6</v>
          </cell>
          <cell r="Q2" t="str">
            <v xml:space="preserve">Drenagem </v>
          </cell>
          <cell r="R2">
            <v>6</v>
          </cell>
          <cell r="S2" t="str">
            <v>Abastecimento de água</v>
          </cell>
          <cell r="T2">
            <v>11</v>
          </cell>
          <cell r="U2" t="str">
            <v>Esgotamento sanitário</v>
          </cell>
          <cell r="V2">
            <v>8</v>
          </cell>
          <cell r="W2" t="str">
            <v>Energia elétrica e iluminação pública</v>
          </cell>
          <cell r="X2">
            <v>4</v>
          </cell>
          <cell r="Y2" t="str">
            <v>Coleta e tratamento de resíduos sólidos</v>
          </cell>
          <cell r="Z2">
            <v>6</v>
          </cell>
          <cell r="AA2" t="str">
            <v xml:space="preserve">Contenção e estabilização de encostas </v>
          </cell>
          <cell r="AB2">
            <v>2</v>
          </cell>
          <cell r="AC2" t="str">
            <v>Regularização fundiária</v>
          </cell>
          <cell r="AD2">
            <v>2</v>
          </cell>
          <cell r="AE2" t="str">
            <v>Aquisição de terreno</v>
          </cell>
          <cell r="AF2">
            <v>2</v>
          </cell>
          <cell r="AG2" t="str">
            <v>Aquisição de equipamentos e insumos</v>
          </cell>
          <cell r="AH2">
            <v>1</v>
          </cell>
          <cell r="AI2" t="str">
            <v>Elaboração de estudos e projetos</v>
          </cell>
          <cell r="AJ2">
            <v>1</v>
          </cell>
          <cell r="AK2" t="str">
            <v>Instrumentos e ações em planejamento e gestão pública</v>
          </cell>
          <cell r="AL2">
            <v>1</v>
          </cell>
          <cell r="AM2" t="str">
            <v>Ações complementares às obras</v>
          </cell>
          <cell r="AN2">
            <v>3</v>
          </cell>
          <cell r="AO2" t="str">
            <v>Gerenciamento</v>
          </cell>
          <cell r="AP2">
            <v>1</v>
          </cell>
          <cell r="AQ2" t="str">
            <v>Trabalho social</v>
          </cell>
          <cell r="AR2">
            <v>4</v>
          </cell>
        </row>
        <row r="3">
          <cell r="J3" t="str">
            <v>Unidades habitacionais</v>
          </cell>
        </row>
        <row r="4">
          <cell r="F4" t="str">
            <v>OGU</v>
          </cell>
          <cell r="J4" t="str">
            <v>Equipamentos comunitários</v>
          </cell>
        </row>
        <row r="5">
          <cell r="F5" t="str">
            <v>MUNICÍPIO DE SANTA LUZIA</v>
          </cell>
          <cell r="J5" t="str">
            <v>Pavimentação</v>
          </cell>
        </row>
        <row r="6">
          <cell r="F6" t="str">
            <v>SANTA LUZIA/MG</v>
          </cell>
          <cell r="J6" t="str">
            <v xml:space="preserve">Drenagem </v>
          </cell>
        </row>
        <row r="7">
          <cell r="J7" t="str">
            <v>Abastecimento de água</v>
          </cell>
        </row>
        <row r="8">
          <cell r="J8" t="str">
            <v>Esgotamento sanitário</v>
          </cell>
        </row>
        <row r="9">
          <cell r="J9" t="str">
            <v>Energia elétrica e iluminação pública</v>
          </cell>
        </row>
        <row r="10">
          <cell r="J10" t="str">
            <v>Coleta e tratamento de resíduos sólidos</v>
          </cell>
        </row>
        <row r="11">
          <cell r="J11" t="str">
            <v xml:space="preserve">Contenção e estabilização de encostas </v>
          </cell>
        </row>
        <row r="12">
          <cell r="J12" t="str">
            <v>Regularização fundiária</v>
          </cell>
        </row>
        <row r="13">
          <cell r="F13">
            <v>0.2</v>
          </cell>
          <cell r="J13" t="str">
            <v>Aquisição de terreno</v>
          </cell>
        </row>
        <row r="14">
          <cell r="J14" t="str">
            <v>Aquisição de equipamentos e insumos</v>
          </cell>
        </row>
        <row r="15">
          <cell r="J15" t="str">
            <v>Elaboração de estudos e projetos</v>
          </cell>
        </row>
        <row r="16">
          <cell r="F16" t="str">
            <v>DEFESA CIVIL</v>
          </cell>
          <cell r="J16" t="str">
            <v>Instrumentos e ações em planejamento e gestão pública</v>
          </cell>
        </row>
        <row r="17">
          <cell r="F17" t="str">
            <v>DEFESA CIVIL</v>
          </cell>
          <cell r="J17" t="str">
            <v>Ações complementares às obras</v>
          </cell>
        </row>
        <row r="18">
          <cell r="F18" t="str">
            <v>NÃO DESONERADO</v>
          </cell>
          <cell r="J18" t="str">
            <v>Gerenciamento</v>
          </cell>
        </row>
        <row r="19">
          <cell r="J19" t="str">
            <v>Trabalho social</v>
          </cell>
        </row>
      </sheetData>
      <sheetData sheetId="2"/>
      <sheetData sheetId="3">
        <row r="138">
          <cell r="A138" t="str">
            <v>(SELECIONAR)</v>
          </cell>
        </row>
        <row r="139">
          <cell r="A139" t="str">
            <v>Construção e Reforma de Edifícios</v>
          </cell>
        </row>
        <row r="140">
          <cell r="A140" t="str">
            <v>Construção de Praças Urbanas, Rodovias, Ferrovias e recapeamento e pavimentação de vias urbanas</v>
          </cell>
        </row>
        <row r="141">
          <cell r="A141" t="str">
            <v>Construção de Redes de Abastecimento de Água, Coleta de Esgoto</v>
          </cell>
        </row>
        <row r="142">
          <cell r="A142" t="str">
            <v>Construção e Manutenção de Estações e Redes de Distribuição de Energia Elétrica</v>
          </cell>
        </row>
        <row r="143">
          <cell r="A143" t="str">
            <v>Obras Portuárias, Marítimas e Fluviais</v>
          </cell>
        </row>
        <row r="144">
          <cell r="A144" t="str">
            <v>Fornecimento de Materiais e Equipamentos (aquisição indireta - em conjunto com licitação de obras)</v>
          </cell>
        </row>
        <row r="145">
          <cell r="A145" t="str">
            <v>Fornecimento de Materiais e Equipamentos (aquisição direta)</v>
          </cell>
        </row>
        <row r="146">
          <cell r="A146" t="str">
            <v>Estudos e Projetos, Planos e Gerenciamento e outros correlatos</v>
          </cell>
        </row>
      </sheetData>
      <sheetData sheetId="4" refreshError="1"/>
      <sheetData sheetId="5"/>
      <sheetData sheetId="6">
        <row r="12">
          <cell r="A12" t="str">
            <v>Manual</v>
          </cell>
          <cell r="Q12" t="str">
            <v>Serviços Preliminares</v>
          </cell>
          <cell r="AI12" t="str">
            <v>.</v>
          </cell>
        </row>
        <row r="15">
          <cell r="M15">
            <v>0</v>
          </cell>
          <cell r="Q15">
            <v>0</v>
          </cell>
        </row>
        <row r="16">
          <cell r="M16" t="str">
            <v/>
          </cell>
        </row>
        <row r="17">
          <cell r="M17" t="str">
            <v/>
          </cell>
        </row>
        <row r="18">
          <cell r="M18">
            <v>0</v>
          </cell>
        </row>
        <row r="19">
          <cell r="M19">
            <v>0</v>
          </cell>
        </row>
        <row r="20">
          <cell r="M20">
            <v>0</v>
          </cell>
        </row>
        <row r="21">
          <cell r="M21">
            <v>0</v>
          </cell>
        </row>
        <row r="22">
          <cell r="M22">
            <v>0</v>
          </cell>
        </row>
        <row r="23">
          <cell r="M23" t="str">
            <v/>
          </cell>
        </row>
        <row r="24">
          <cell r="M24">
            <v>0</v>
          </cell>
        </row>
        <row r="25">
          <cell r="M25" t="str">
            <v/>
          </cell>
        </row>
        <row r="26">
          <cell r="M26">
            <v>0</v>
          </cell>
        </row>
        <row r="27">
          <cell r="M27">
            <v>0</v>
          </cell>
        </row>
        <row r="28">
          <cell r="M28">
            <v>0</v>
          </cell>
        </row>
        <row r="29">
          <cell r="M29">
            <v>0</v>
          </cell>
        </row>
        <row r="30">
          <cell r="M30">
            <v>0</v>
          </cell>
        </row>
        <row r="31">
          <cell r="M31" t="str">
            <v/>
          </cell>
        </row>
        <row r="32">
          <cell r="M32">
            <v>0</v>
          </cell>
        </row>
        <row r="33">
          <cell r="M33">
            <v>0</v>
          </cell>
        </row>
        <row r="34">
          <cell r="M34">
            <v>0</v>
          </cell>
        </row>
        <row r="35">
          <cell r="M35">
            <v>0</v>
          </cell>
        </row>
        <row r="36">
          <cell r="M36" t="str">
            <v/>
          </cell>
        </row>
        <row r="37">
          <cell r="M37">
            <v>0</v>
          </cell>
        </row>
        <row r="38">
          <cell r="M38">
            <v>0</v>
          </cell>
        </row>
        <row r="39">
          <cell r="M39">
            <v>0</v>
          </cell>
        </row>
        <row r="40">
          <cell r="M40">
            <v>0</v>
          </cell>
        </row>
        <row r="41">
          <cell r="M41">
            <v>0</v>
          </cell>
        </row>
        <row r="42">
          <cell r="M42" t="str">
            <v/>
          </cell>
        </row>
        <row r="43">
          <cell r="M43">
            <v>0</v>
          </cell>
        </row>
      </sheetData>
      <sheetData sheetId="7">
        <row r="14">
          <cell r="C14" t="e">
            <v>#VALUE!</v>
          </cell>
        </row>
        <row r="15">
          <cell r="B15" t="str">
            <v>1.Administração Local</v>
          </cell>
          <cell r="C15">
            <v>1</v>
          </cell>
          <cell r="D15" t="str">
            <v>Administração Local</v>
          </cell>
        </row>
        <row r="16">
          <cell r="C16">
            <v>2</v>
          </cell>
        </row>
        <row r="17">
          <cell r="C17">
            <v>3</v>
          </cell>
        </row>
        <row r="18">
          <cell r="C18">
            <v>4</v>
          </cell>
        </row>
        <row r="19">
          <cell r="C19">
            <v>5</v>
          </cell>
        </row>
        <row r="20">
          <cell r="C20">
            <v>6</v>
          </cell>
        </row>
        <row r="21">
          <cell r="C21">
            <v>7</v>
          </cell>
        </row>
        <row r="22">
          <cell r="C22">
            <v>8</v>
          </cell>
        </row>
        <row r="23">
          <cell r="C23">
            <v>9</v>
          </cell>
        </row>
        <row r="24">
          <cell r="C24">
            <v>10</v>
          </cell>
        </row>
        <row r="25">
          <cell r="C25">
            <v>11</v>
          </cell>
        </row>
        <row r="26">
          <cell r="C26">
            <v>12</v>
          </cell>
        </row>
        <row r="27">
          <cell r="C27">
            <v>13</v>
          </cell>
        </row>
        <row r="28">
          <cell r="C28">
            <v>14</v>
          </cell>
        </row>
        <row r="29">
          <cell r="C29">
            <v>15</v>
          </cell>
        </row>
        <row r="30">
          <cell r="C30">
            <v>16</v>
          </cell>
        </row>
        <row r="31">
          <cell r="C31">
            <v>17</v>
          </cell>
        </row>
        <row r="32">
          <cell r="C32">
            <v>18</v>
          </cell>
        </row>
        <row r="33">
          <cell r="C33">
            <v>19</v>
          </cell>
        </row>
        <row r="34">
          <cell r="C34">
            <v>20</v>
          </cell>
        </row>
        <row r="35">
          <cell r="C35">
            <v>21</v>
          </cell>
        </row>
        <row r="36">
          <cell r="C36">
            <v>22</v>
          </cell>
        </row>
        <row r="37">
          <cell r="C37">
            <v>23</v>
          </cell>
        </row>
        <row r="38">
          <cell r="C38">
            <v>24</v>
          </cell>
        </row>
        <row r="39">
          <cell r="C39">
            <v>25</v>
          </cell>
        </row>
        <row r="40">
          <cell r="C40">
            <v>26</v>
          </cell>
        </row>
        <row r="41">
          <cell r="C41">
            <v>27</v>
          </cell>
        </row>
        <row r="42">
          <cell r="C42">
            <v>28</v>
          </cell>
        </row>
        <row r="43">
          <cell r="C43">
            <v>29</v>
          </cell>
        </row>
        <row r="44">
          <cell r="C44">
            <v>30</v>
          </cell>
        </row>
        <row r="45">
          <cell r="C45">
            <v>31</v>
          </cell>
        </row>
        <row r="46">
          <cell r="C46">
            <v>32</v>
          </cell>
        </row>
        <row r="47">
          <cell r="C47">
            <v>33</v>
          </cell>
        </row>
        <row r="48">
          <cell r="C48">
            <v>34</v>
          </cell>
        </row>
        <row r="49">
          <cell r="C49">
            <v>35</v>
          </cell>
        </row>
        <row r="50">
          <cell r="C50">
            <v>36</v>
          </cell>
        </row>
        <row r="51">
          <cell r="C51">
            <v>37</v>
          </cell>
        </row>
        <row r="52">
          <cell r="C52">
            <v>38</v>
          </cell>
        </row>
        <row r="53">
          <cell r="C53">
            <v>39</v>
          </cell>
        </row>
        <row r="54">
          <cell r="C54">
            <v>40</v>
          </cell>
        </row>
        <row r="55">
          <cell r="C55">
            <v>41</v>
          </cell>
        </row>
        <row r="56">
          <cell r="C56">
            <v>42</v>
          </cell>
        </row>
        <row r="57">
          <cell r="C57">
            <v>43</v>
          </cell>
        </row>
        <row r="58">
          <cell r="C58">
            <v>44</v>
          </cell>
        </row>
        <row r="59">
          <cell r="C59">
            <v>45</v>
          </cell>
        </row>
        <row r="60">
          <cell r="C60">
            <v>46</v>
          </cell>
        </row>
        <row r="61">
          <cell r="C61">
            <v>47</v>
          </cell>
        </row>
        <row r="62">
          <cell r="C62">
            <v>48</v>
          </cell>
        </row>
        <row r="63">
          <cell r="C63">
            <v>49</v>
          </cell>
        </row>
        <row r="64">
          <cell r="C64">
            <v>50</v>
          </cell>
        </row>
      </sheetData>
      <sheetData sheetId="8">
        <row r="10">
          <cell r="G10">
            <v>2</v>
          </cell>
        </row>
      </sheetData>
      <sheetData sheetId="9"/>
      <sheetData sheetId="10">
        <row r="9">
          <cell r="J9">
            <v>1</v>
          </cell>
        </row>
        <row r="15">
          <cell r="A15" t="str">
            <v/>
          </cell>
          <cell r="B15">
            <v>1</v>
          </cell>
          <cell r="C15" t="str">
            <v>Administração Local</v>
          </cell>
          <cell r="H15" t="str">
            <v>A administração local será proporcional a execução dos demais eventos, independente de frentes de obra.</v>
          </cell>
        </row>
        <row r="65">
          <cell r="A65" t="str">
            <v>F</v>
          </cell>
        </row>
      </sheetData>
      <sheetData sheetId="11">
        <row r="13">
          <cell r="B13" t="str">
            <v>Busca</v>
          </cell>
          <cell r="E13" t="str">
            <v>Item de Investimento</v>
          </cell>
          <cell r="F13" t="str">
            <v>Subitem de Investimento</v>
          </cell>
          <cell r="H13" t="str">
            <v>Situação</v>
          </cell>
          <cell r="I13" t="str">
            <v>Quantidade</v>
          </cell>
          <cell r="O13" t="str">
            <v>Investimento (R$)</v>
          </cell>
          <cell r="R13" t="str">
            <v>Descrição da Meta</v>
          </cell>
          <cell r="T13" t="str">
            <v>Lote de Licitação / nº do CTEF</v>
          </cell>
          <cell r="U13" t="str">
            <v>Investimento (R$)</v>
          </cell>
          <cell r="V13" t="str">
            <v>Divisão do Investimento</v>
          </cell>
          <cell r="W13" t="str">
            <v>Contrapartida Financeira (R$)</v>
          </cell>
          <cell r="X13" t="str">
            <v>Outros (R$)</v>
          </cell>
        </row>
        <row r="14">
          <cell r="B14" t="str">
            <v>Automático</v>
          </cell>
          <cell r="O14">
            <v>597202.30000000005</v>
          </cell>
          <cell r="AA14">
            <v>597202.30000000016</v>
          </cell>
          <cell r="AB14">
            <v>0</v>
          </cell>
        </row>
        <row r="15">
          <cell r="B15" t="str">
            <v>Branco</v>
          </cell>
          <cell r="O15">
            <v>0</v>
          </cell>
          <cell r="AA15">
            <v>0</v>
          </cell>
          <cell r="AB15">
            <v>0</v>
          </cell>
        </row>
        <row r="16">
          <cell r="B16" t="str">
            <v>Branco</v>
          </cell>
          <cell r="O16">
            <v>0</v>
          </cell>
          <cell r="AA16">
            <v>0</v>
          </cell>
          <cell r="AB16">
            <v>0</v>
          </cell>
        </row>
        <row r="17">
          <cell r="B17" t="str">
            <v>Branco</v>
          </cell>
          <cell r="O17">
            <v>0</v>
          </cell>
          <cell r="AA17">
            <v>0</v>
          </cell>
          <cell r="AB17">
            <v>0</v>
          </cell>
        </row>
        <row r="18">
          <cell r="B18" t="str">
            <v>Branco</v>
          </cell>
          <cell r="O18">
            <v>0</v>
          </cell>
          <cell r="AA18">
            <v>0</v>
          </cell>
          <cell r="AB18">
            <v>0</v>
          </cell>
        </row>
        <row r="19">
          <cell r="B19" t="str">
            <v>Branco</v>
          </cell>
          <cell r="O19">
            <v>0</v>
          </cell>
          <cell r="AA19">
            <v>0</v>
          </cell>
          <cell r="AB19">
            <v>0</v>
          </cell>
        </row>
        <row r="20">
          <cell r="B20" t="str">
            <v>Branco</v>
          </cell>
          <cell r="O20">
            <v>0</v>
          </cell>
          <cell r="AA20">
            <v>0</v>
          </cell>
          <cell r="AB20">
            <v>0</v>
          </cell>
        </row>
        <row r="21">
          <cell r="B21" t="str">
            <v>Branco</v>
          </cell>
          <cell r="O21">
            <v>0</v>
          </cell>
          <cell r="AA21">
            <v>0</v>
          </cell>
          <cell r="AB21">
            <v>0</v>
          </cell>
        </row>
        <row r="22">
          <cell r="B22" t="str">
            <v>Branco</v>
          </cell>
          <cell r="O22">
            <v>0</v>
          </cell>
          <cell r="AA22">
            <v>0</v>
          </cell>
          <cell r="AB22">
            <v>0</v>
          </cell>
        </row>
        <row r="23">
          <cell r="B23" t="str">
            <v>Branco</v>
          </cell>
          <cell r="O23">
            <v>0</v>
          </cell>
          <cell r="AA23">
            <v>0</v>
          </cell>
          <cell r="AB23">
            <v>0</v>
          </cell>
        </row>
        <row r="24">
          <cell r="B24" t="str">
            <v>TR$</v>
          </cell>
          <cell r="O24">
            <v>597202.30000000005</v>
          </cell>
          <cell r="AA24">
            <v>597202.30000000005</v>
          </cell>
          <cell r="AB24">
            <v>0</v>
          </cell>
        </row>
      </sheetData>
      <sheetData sheetId="12">
        <row r="3">
          <cell r="A3" t="b">
            <v>0</v>
          </cell>
        </row>
        <row r="7">
          <cell r="O7" t="str">
            <v>Nº MEDIÇÃO</v>
          </cell>
        </row>
        <row r="9">
          <cell r="A9" t="b">
            <v>1</v>
          </cell>
        </row>
        <row r="13">
          <cell r="AB13">
            <v>1</v>
          </cell>
          <cell r="AC13">
            <v>2</v>
          </cell>
          <cell r="AD13">
            <v>3</v>
          </cell>
          <cell r="AE13">
            <v>4</v>
          </cell>
          <cell r="AF13">
            <v>5</v>
          </cell>
          <cell r="AG13">
            <v>6</v>
          </cell>
          <cell r="AH13">
            <v>7</v>
          </cell>
          <cell r="AI13">
            <v>8</v>
          </cell>
          <cell r="AJ13">
            <v>9</v>
          </cell>
          <cell r="AK13">
            <v>10</v>
          </cell>
          <cell r="AL13">
            <v>11</v>
          </cell>
          <cell r="AM13">
            <v>12</v>
          </cell>
        </row>
      </sheetData>
      <sheetData sheetId="13">
        <row r="7">
          <cell r="O7">
            <v>0</v>
          </cell>
        </row>
        <row r="26">
          <cell r="AC26" t="e">
            <v>#REF!</v>
          </cell>
          <cell r="AD26" t="e">
            <v>#REF!</v>
          </cell>
        </row>
        <row r="27">
          <cell r="AC27" t="e">
            <v>#REF!</v>
          </cell>
          <cell r="AD27" t="e">
            <v>#REF!</v>
          </cell>
        </row>
      </sheetData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61"/>
  <sheetViews>
    <sheetView showGridLines="0" tabSelected="1" topLeftCell="L1" zoomScale="80" zoomScaleNormal="80" workbookViewId="0">
      <selection activeCell="L1" sqref="L1"/>
    </sheetView>
  </sheetViews>
  <sheetFormatPr defaultRowHeight="12.75"/>
  <cols>
    <col min="1" max="1" width="5.5703125" hidden="1" customWidth="1"/>
    <col min="2" max="2" width="10.42578125" hidden="1" customWidth="1"/>
    <col min="3" max="3" width="5.5703125" hidden="1" customWidth="1"/>
    <col min="4" max="4" width="12.85546875" hidden="1" customWidth="1"/>
    <col min="5" max="5" width="8.7109375" hidden="1" customWidth="1"/>
    <col min="6" max="6" width="12.42578125" hidden="1" customWidth="1"/>
    <col min="7" max="7" width="14.5703125" hidden="1" customWidth="1"/>
    <col min="8" max="8" width="11.28515625" hidden="1" customWidth="1"/>
    <col min="9" max="9" width="13.42578125" hidden="1" customWidth="1"/>
    <col min="10" max="10" width="7.28515625" hidden="1" customWidth="1"/>
    <col min="11" max="11" width="7.5703125" hidden="1" customWidth="1"/>
    <col min="12" max="12" width="3.7109375" customWidth="1"/>
    <col min="13" max="14" width="8.7109375" customWidth="1"/>
    <col min="15" max="15" width="12.7109375" customWidth="1"/>
    <col min="16" max="17" width="15.7109375" customWidth="1"/>
    <col min="18" max="18" width="65.7109375" customWidth="1"/>
    <col min="19" max="19" width="10.7109375" customWidth="1"/>
    <col min="20" max="21" width="14.7109375" customWidth="1"/>
    <col min="22" max="22" width="10.7109375" customWidth="1"/>
    <col min="23" max="23" width="14.7109375" customWidth="1"/>
    <col min="24" max="24" width="15.7109375" customWidth="1"/>
    <col min="25" max="25" width="3.7109375" customWidth="1"/>
    <col min="26" max="26" width="3.7109375" hidden="1" customWidth="1"/>
    <col min="27" max="28" width="14.7109375" hidden="1" customWidth="1"/>
    <col min="29" max="29" width="15.7109375" customWidth="1"/>
    <col min="30" max="31" width="9.140625" hidden="1" customWidth="1"/>
    <col min="32" max="32" width="15.5703125" hidden="1" customWidth="1"/>
    <col min="33" max="33" width="15.7109375" customWidth="1"/>
    <col min="35" max="35" width="1.7109375" customWidth="1"/>
    <col min="36" max="36" width="14.7109375" customWidth="1"/>
    <col min="37" max="37" width="1.7109375" customWidth="1"/>
    <col min="38" max="38" width="14.7109375" customWidth="1"/>
    <col min="39" max="40" width="15.7109375" customWidth="1"/>
  </cols>
  <sheetData>
    <row r="1" spans="1:40" ht="18">
      <c r="A1" s="1"/>
      <c r="B1" s="1"/>
      <c r="C1" s="1"/>
      <c r="D1" s="1"/>
      <c r="F1" s="2"/>
      <c r="G1" s="3"/>
      <c r="H1" s="1"/>
      <c r="I1" s="1"/>
      <c r="J1" s="1"/>
      <c r="K1" s="1"/>
      <c r="L1" s="1"/>
      <c r="M1" s="4"/>
      <c r="N1" s="4"/>
      <c r="O1" s="1"/>
      <c r="P1" s="1"/>
      <c r="Q1" s="1"/>
      <c r="R1" s="5" t="s">
        <v>0</v>
      </c>
      <c r="S1" s="1"/>
      <c r="T1" s="5"/>
      <c r="U1" s="1"/>
      <c r="V1" s="1"/>
      <c r="W1" s="1"/>
      <c r="X1" s="6" t="s">
        <v>1</v>
      </c>
      <c r="Y1" s="7"/>
      <c r="Z1" s="7"/>
      <c r="AA1" s="7"/>
      <c r="AB1" s="7"/>
      <c r="AC1" s="8"/>
      <c r="AD1" s="8"/>
      <c r="AG1" s="8"/>
      <c r="AH1" s="8"/>
      <c r="AN1" s="8"/>
    </row>
    <row r="2" spans="1:40" ht="15">
      <c r="A2" s="8"/>
      <c r="B2" s="8"/>
      <c r="C2" s="8"/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8"/>
      <c r="K2" s="8"/>
      <c r="L2" s="8"/>
      <c r="M2" s="8"/>
      <c r="N2" s="8"/>
      <c r="O2" s="8"/>
      <c r="P2" s="8"/>
      <c r="Q2" s="8"/>
      <c r="R2" s="10" t="s">
        <v>110</v>
      </c>
      <c r="S2" s="8"/>
      <c r="T2" s="8"/>
      <c r="U2" s="8"/>
      <c r="V2" s="8"/>
      <c r="W2" s="8"/>
      <c r="X2" s="11" t="s">
        <v>8</v>
      </c>
      <c r="Y2" s="12"/>
      <c r="Z2" s="12"/>
      <c r="AA2" s="12"/>
      <c r="AB2" s="12"/>
      <c r="AC2" s="8"/>
      <c r="AD2" s="8"/>
      <c r="AH2" s="8"/>
    </row>
    <row r="3" spans="1:40">
      <c r="A3" s="8"/>
      <c r="B3" s="8"/>
      <c r="C3" s="8"/>
      <c r="D3" s="8"/>
      <c r="F3" s="2"/>
      <c r="H3" s="13"/>
      <c r="I3" s="8"/>
      <c r="J3" s="8"/>
      <c r="K3" s="8"/>
      <c r="L3" s="8"/>
      <c r="M3" s="8"/>
      <c r="N3" s="8"/>
      <c r="O3" s="8"/>
      <c r="P3" s="8"/>
      <c r="Q3" s="8"/>
      <c r="R3" s="14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G3" s="8"/>
      <c r="AH3" s="8"/>
      <c r="AN3" s="8"/>
    </row>
    <row r="4" spans="1:40">
      <c r="A4" s="8" t="s">
        <v>9</v>
      </c>
      <c r="B4" s="8"/>
      <c r="C4" s="8"/>
      <c r="D4" s="8"/>
      <c r="F4" s="2" t="s">
        <v>10</v>
      </c>
      <c r="G4" s="2" t="s">
        <v>11</v>
      </c>
      <c r="H4" s="2" t="s">
        <v>12</v>
      </c>
      <c r="I4" s="15">
        <v>0</v>
      </c>
      <c r="J4" s="8"/>
      <c r="K4" s="8"/>
      <c r="L4" s="8"/>
      <c r="M4" s="8"/>
      <c r="N4" s="8"/>
      <c r="O4" s="130" t="s">
        <v>13</v>
      </c>
      <c r="P4" s="130"/>
      <c r="Q4" s="16" t="s">
        <v>14</v>
      </c>
      <c r="R4" s="16" t="s">
        <v>15</v>
      </c>
      <c r="S4" s="130" t="s">
        <v>16</v>
      </c>
      <c r="T4" s="130"/>
      <c r="U4" s="130"/>
      <c r="V4" s="130"/>
      <c r="W4" s="130"/>
      <c r="X4" s="130"/>
      <c r="Y4" s="17"/>
      <c r="Z4" s="17"/>
      <c r="AA4" s="17"/>
      <c r="AB4" s="17"/>
      <c r="AC4" s="8"/>
      <c r="AG4" s="8"/>
      <c r="AH4" s="8"/>
      <c r="AN4" s="8"/>
    </row>
    <row r="5" spans="1:40" ht="12.75" customHeight="1">
      <c r="A5" s="18">
        <v>2</v>
      </c>
      <c r="B5" s="18"/>
      <c r="C5" s="18"/>
      <c r="D5" s="8"/>
      <c r="F5" s="19">
        <v>0.23380000000000001</v>
      </c>
      <c r="G5" s="20">
        <v>0.16800000000000001</v>
      </c>
      <c r="H5" s="20">
        <v>0</v>
      </c>
      <c r="I5" s="8"/>
      <c r="J5" s="8"/>
      <c r="K5" s="8"/>
      <c r="L5" s="8"/>
      <c r="M5" s="8"/>
      <c r="N5" s="8"/>
      <c r="O5" s="127">
        <v>0</v>
      </c>
      <c r="P5" s="127"/>
      <c r="Q5" s="21">
        <v>0</v>
      </c>
      <c r="R5" s="22" t="s">
        <v>111</v>
      </c>
      <c r="S5" s="127" t="s">
        <v>112</v>
      </c>
      <c r="T5" s="127"/>
      <c r="U5" s="127"/>
      <c r="V5" s="127"/>
      <c r="W5" s="127"/>
      <c r="X5" s="127"/>
      <c r="Y5" s="23"/>
      <c r="Z5" s="23"/>
      <c r="AA5" s="23"/>
      <c r="AB5" s="23"/>
      <c r="AC5" s="8"/>
      <c r="AE5" s="131" t="s">
        <v>17</v>
      </c>
      <c r="AF5" s="131"/>
    </row>
    <row r="6" spans="1:40" ht="5.0999999999999996" customHeight="1">
      <c r="A6" s="18"/>
      <c r="B6" s="18"/>
      <c r="C6" s="18"/>
      <c r="D6" s="8"/>
      <c r="F6" s="2"/>
      <c r="H6" s="13"/>
      <c r="I6" s="8"/>
      <c r="J6" s="8"/>
      <c r="K6" s="8"/>
      <c r="L6" s="8"/>
      <c r="M6" s="8"/>
      <c r="N6" s="8"/>
      <c r="O6" s="24"/>
      <c r="P6" s="24"/>
      <c r="Q6" s="25"/>
      <c r="R6" s="25"/>
      <c r="S6" s="24"/>
      <c r="T6" s="24"/>
      <c r="U6" s="24"/>
      <c r="V6" s="24"/>
      <c r="W6" s="24"/>
      <c r="X6" s="24"/>
      <c r="Y6" s="23"/>
      <c r="Z6" s="23"/>
      <c r="AA6" s="23"/>
      <c r="AB6" s="23"/>
      <c r="AC6" s="26"/>
      <c r="AE6" s="27"/>
      <c r="AF6" s="28"/>
      <c r="AG6" s="8"/>
      <c r="AH6" s="8"/>
      <c r="AN6" s="8"/>
    </row>
    <row r="7" spans="1:40" ht="12.75" customHeight="1">
      <c r="A7" s="8"/>
      <c r="B7" s="8"/>
      <c r="C7" s="8"/>
      <c r="D7" s="8"/>
      <c r="F7" s="2"/>
      <c r="H7" s="13"/>
      <c r="I7" s="8"/>
      <c r="J7" s="8"/>
      <c r="K7" s="8"/>
      <c r="L7" s="8"/>
      <c r="M7" s="8"/>
      <c r="N7" s="8"/>
      <c r="O7" s="130" t="s">
        <v>18</v>
      </c>
      <c r="P7" s="130"/>
      <c r="Q7" s="16" t="s">
        <v>19</v>
      </c>
      <c r="R7" s="16" t="s">
        <v>113</v>
      </c>
      <c r="S7" s="132" t="s">
        <v>114</v>
      </c>
      <c r="T7" s="132"/>
      <c r="U7" s="132"/>
      <c r="V7" s="29" t="s">
        <v>10</v>
      </c>
      <c r="W7" s="29" t="s">
        <v>11</v>
      </c>
      <c r="X7" s="30" t="s">
        <v>12</v>
      </c>
      <c r="Y7" s="29"/>
      <c r="Z7" s="29"/>
      <c r="AA7" s="31"/>
      <c r="AB7" s="31"/>
      <c r="AC7" s="2"/>
      <c r="AE7" s="27" t="s">
        <v>20</v>
      </c>
      <c r="AF7" s="28" t="b">
        <v>1</v>
      </c>
      <c r="AJ7" s="123" t="s">
        <v>21</v>
      </c>
      <c r="AL7" s="124" t="s">
        <v>22</v>
      </c>
    </row>
    <row r="8" spans="1:40" ht="12.75" customHeight="1">
      <c r="A8" s="18"/>
      <c r="B8" s="18"/>
      <c r="C8" s="18"/>
      <c r="D8" s="8"/>
      <c r="F8" s="125" t="s">
        <v>115</v>
      </c>
      <c r="G8" s="125"/>
      <c r="H8" s="125"/>
      <c r="I8" s="125"/>
      <c r="J8" s="125"/>
      <c r="K8" s="125"/>
      <c r="L8" s="126" t="s">
        <v>23</v>
      </c>
      <c r="M8" s="8"/>
      <c r="N8" s="8"/>
      <c r="O8" s="127" t="s">
        <v>116</v>
      </c>
      <c r="P8" s="127"/>
      <c r="Q8" s="32" t="s">
        <v>117</v>
      </c>
      <c r="R8" s="22" t="s">
        <v>112</v>
      </c>
      <c r="S8" s="128" t="s">
        <v>118</v>
      </c>
      <c r="T8" s="128"/>
      <c r="U8" s="128"/>
      <c r="V8" s="33" t="s">
        <v>119</v>
      </c>
      <c r="W8" s="33" t="s">
        <v>120</v>
      </c>
      <c r="X8" s="34" t="s">
        <v>121</v>
      </c>
      <c r="Y8" s="126" t="s">
        <v>24</v>
      </c>
      <c r="Z8" s="126" t="s">
        <v>25</v>
      </c>
      <c r="AA8" s="35"/>
      <c r="AB8" s="35"/>
      <c r="AE8" s="27" t="s">
        <v>26</v>
      </c>
      <c r="AF8" s="28" t="b">
        <v>1</v>
      </c>
      <c r="AG8" s="8"/>
      <c r="AH8" s="8"/>
      <c r="AJ8" s="123"/>
      <c r="AL8" s="124"/>
      <c r="AN8" s="8"/>
    </row>
    <row r="9" spans="1:40" ht="12.75" customHeight="1">
      <c r="A9" s="8"/>
      <c r="B9" s="8"/>
      <c r="C9" s="8"/>
      <c r="D9" s="8"/>
      <c r="F9" s="125" t="s">
        <v>122</v>
      </c>
      <c r="G9" s="125"/>
      <c r="H9" s="125"/>
      <c r="I9" s="125"/>
      <c r="J9" s="125"/>
      <c r="K9" s="125"/>
      <c r="L9" s="126"/>
      <c r="M9" s="8"/>
      <c r="N9" s="8"/>
      <c r="O9" s="36"/>
      <c r="P9" s="8"/>
      <c r="Q9" s="8"/>
      <c r="R9" s="8"/>
      <c r="S9" s="8"/>
      <c r="T9" s="8"/>
      <c r="U9" s="8"/>
      <c r="V9" s="8"/>
      <c r="W9" s="8"/>
      <c r="X9" s="8"/>
      <c r="Y9" s="126"/>
      <c r="Z9" s="126"/>
      <c r="AA9" s="8"/>
      <c r="AB9" s="8"/>
      <c r="AC9" s="8"/>
      <c r="AD9" s="8"/>
      <c r="AE9" s="27" t="s">
        <v>27</v>
      </c>
      <c r="AF9" s="28" t="b">
        <v>1</v>
      </c>
      <c r="AG9" s="8"/>
      <c r="AJ9" s="123"/>
      <c r="AL9" s="124"/>
      <c r="AN9" s="8"/>
    </row>
    <row r="10" spans="1:40">
      <c r="A10" s="8"/>
      <c r="B10" s="8"/>
      <c r="C10" s="8"/>
      <c r="D10" s="8"/>
      <c r="E10" s="9"/>
      <c r="F10" s="9"/>
      <c r="G10" s="13"/>
      <c r="H10" s="13"/>
      <c r="I10" s="8"/>
      <c r="J10" s="8"/>
      <c r="K10" s="8"/>
      <c r="L10" s="126"/>
      <c r="M10" s="8"/>
      <c r="N10" s="8"/>
      <c r="O10" s="36"/>
      <c r="P10" s="8"/>
      <c r="Q10" s="8"/>
      <c r="R10" s="8"/>
      <c r="S10" s="8"/>
      <c r="T10" s="8"/>
      <c r="U10" s="8"/>
      <c r="V10" s="8"/>
      <c r="W10" s="8"/>
      <c r="X10" s="8"/>
      <c r="Y10" s="126"/>
      <c r="Z10" s="126"/>
      <c r="AC10" s="37" t="s">
        <v>28</v>
      </c>
      <c r="AD10" s="8"/>
      <c r="AE10" s="27" t="s">
        <v>29</v>
      </c>
      <c r="AF10" s="28" t="b">
        <v>1</v>
      </c>
      <c r="AG10" s="8"/>
      <c r="AH10" s="8"/>
      <c r="AJ10" s="123"/>
      <c r="AL10" s="124"/>
      <c r="AN10" s="8"/>
    </row>
    <row r="11" spans="1:40">
      <c r="A11" s="8"/>
      <c r="B11" s="8"/>
      <c r="C11" s="8"/>
      <c r="D11" s="8"/>
      <c r="E11" s="9"/>
      <c r="F11" s="9"/>
      <c r="G11" s="13"/>
      <c r="H11" s="38"/>
      <c r="I11" s="8"/>
      <c r="J11" s="8"/>
      <c r="K11" s="8"/>
      <c r="L11" s="126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126"/>
      <c r="Z11" s="126"/>
      <c r="AC11" s="39" t="s">
        <v>123</v>
      </c>
      <c r="AD11" s="8"/>
      <c r="AE11" s="27" t="s">
        <v>30</v>
      </c>
      <c r="AF11" s="28" t="b">
        <v>1</v>
      </c>
      <c r="AG11" s="8"/>
      <c r="AH11" s="8"/>
      <c r="AJ11" s="123"/>
      <c r="AL11" s="124"/>
      <c r="AN11" s="8"/>
    </row>
    <row r="12" spans="1:40">
      <c r="A12" s="8"/>
      <c r="B12" s="8"/>
      <c r="C12" s="8"/>
      <c r="D12" s="8"/>
      <c r="E12" s="9"/>
      <c r="F12" s="9"/>
      <c r="G12" s="13"/>
      <c r="H12" s="13"/>
      <c r="I12" s="8"/>
      <c r="J12" s="8"/>
      <c r="K12" s="8"/>
      <c r="L12" s="126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126"/>
      <c r="Z12" s="126"/>
      <c r="AA12" s="129" t="s">
        <v>31</v>
      </c>
      <c r="AB12" s="129"/>
      <c r="AC12" s="8"/>
      <c r="AD12" s="8"/>
      <c r="AE12" s="8"/>
      <c r="AF12" s="8"/>
      <c r="AG12" s="8"/>
      <c r="AH12" s="8"/>
      <c r="AJ12" s="40" t="s">
        <v>32</v>
      </c>
      <c r="AL12" s="41" t="s">
        <v>32</v>
      </c>
      <c r="AN12" s="8"/>
    </row>
    <row r="13" spans="1:40" ht="35.1" customHeight="1">
      <c r="A13" s="42" t="s">
        <v>33</v>
      </c>
      <c r="B13" s="42" t="s">
        <v>34</v>
      </c>
      <c r="C13" s="42" t="s">
        <v>35</v>
      </c>
      <c r="D13" s="42" t="s">
        <v>36</v>
      </c>
      <c r="E13" s="42" t="s">
        <v>37</v>
      </c>
      <c r="F13" s="42" t="s">
        <v>38</v>
      </c>
      <c r="G13" s="42" t="s">
        <v>39</v>
      </c>
      <c r="H13" s="42" t="s">
        <v>40</v>
      </c>
      <c r="I13" s="42" t="s">
        <v>41</v>
      </c>
      <c r="J13" s="42" t="s">
        <v>42</v>
      </c>
      <c r="K13" s="42" t="s">
        <v>43</v>
      </c>
      <c r="L13" s="40" t="s">
        <v>32</v>
      </c>
      <c r="M13" s="42" t="s">
        <v>44</v>
      </c>
      <c r="N13" s="43" t="s">
        <v>45</v>
      </c>
      <c r="O13" s="42" t="s">
        <v>46</v>
      </c>
      <c r="P13" s="42" t="s">
        <v>47</v>
      </c>
      <c r="Q13" s="42" t="s">
        <v>48</v>
      </c>
      <c r="R13" s="42" t="s">
        <v>49</v>
      </c>
      <c r="S13" s="44" t="s">
        <v>50</v>
      </c>
      <c r="T13" s="42" t="s">
        <v>20</v>
      </c>
      <c r="U13" s="42" t="s">
        <v>124</v>
      </c>
      <c r="V13" s="42" t="s">
        <v>125</v>
      </c>
      <c r="W13" s="42" t="s">
        <v>51</v>
      </c>
      <c r="X13" s="42" t="s">
        <v>52</v>
      </c>
      <c r="Y13" s="40" t="s">
        <v>32</v>
      </c>
      <c r="Z13" s="40" t="s">
        <v>32</v>
      </c>
      <c r="AA13" s="45" t="s">
        <v>53</v>
      </c>
      <c r="AB13" s="46" t="s">
        <v>54</v>
      </c>
      <c r="AC13" s="42" t="s">
        <v>55</v>
      </c>
      <c r="AD13" s="47" t="s">
        <v>56</v>
      </c>
      <c r="AE13" s="47" t="s">
        <v>57</v>
      </c>
      <c r="AF13" s="47" t="s">
        <v>58</v>
      </c>
      <c r="AG13" s="48" t="s">
        <v>59</v>
      </c>
      <c r="AH13" s="49" t="s">
        <v>126</v>
      </c>
      <c r="AJ13" s="50" t="s">
        <v>20</v>
      </c>
      <c r="AL13" s="50" t="s">
        <v>51</v>
      </c>
      <c r="AM13" s="48" t="s">
        <v>60</v>
      </c>
      <c r="AN13" s="51" t="s">
        <v>61</v>
      </c>
    </row>
    <row r="14" spans="1:40" hidden="1">
      <c r="A14" t="s">
        <v>127</v>
      </c>
      <c r="B14" t="s">
        <v>34</v>
      </c>
      <c r="C14" t="s">
        <v>127</v>
      </c>
      <c r="D14">
        <v>0</v>
      </c>
      <c r="E14" t="s">
        <v>37</v>
      </c>
      <c r="F14" t="s">
        <v>38</v>
      </c>
      <c r="G14" t="s">
        <v>39</v>
      </c>
      <c r="H14" t="s">
        <v>40</v>
      </c>
      <c r="I14" t="s">
        <v>41</v>
      </c>
      <c r="J14">
        <v>0</v>
      </c>
      <c r="K14">
        <v>0</v>
      </c>
      <c r="L14" s="52" t="s">
        <v>128</v>
      </c>
      <c r="M14" s="95" t="s">
        <v>7</v>
      </c>
      <c r="N14" s="96" t="s">
        <v>7</v>
      </c>
      <c r="O14" s="97" t="s">
        <v>129</v>
      </c>
      <c r="P14" s="53" t="s">
        <v>62</v>
      </c>
      <c r="Q14" s="54"/>
      <c r="R14" s="98" t="s">
        <v>130</v>
      </c>
      <c r="S14" s="99" t="s">
        <v>129</v>
      </c>
      <c r="T14" s="100">
        <v>0</v>
      </c>
      <c r="U14" s="55"/>
      <c r="V14" s="56" t="s">
        <v>10</v>
      </c>
      <c r="W14" s="100">
        <v>0</v>
      </c>
      <c r="X14" s="101">
        <v>0</v>
      </c>
      <c r="Y14" s="57" t="s">
        <v>63</v>
      </c>
      <c r="Z14" t="s">
        <v>128</v>
      </c>
      <c r="AA14" s="58">
        <v>0</v>
      </c>
      <c r="AB14" s="59">
        <v>0</v>
      </c>
      <c r="AC14" s="60" t="s">
        <v>128</v>
      </c>
      <c r="AD14" s="8" t="s">
        <v>128</v>
      </c>
      <c r="AE14" s="18" t="b">
        <v>0</v>
      </c>
      <c r="AF14" s="61" t="s">
        <v>130</v>
      </c>
      <c r="AG14" s="102">
        <v>0</v>
      </c>
      <c r="AH14" s="62">
        <v>0.23380000000000001</v>
      </c>
      <c r="AJ14" s="63"/>
      <c r="AL14" s="64"/>
      <c r="AM14" s="103">
        <v>0</v>
      </c>
      <c r="AN14" s="104">
        <v>0</v>
      </c>
    </row>
    <row r="15" spans="1:40">
      <c r="A15">
        <v>0</v>
      </c>
      <c r="C15" t="s">
        <v>64</v>
      </c>
      <c r="D15">
        <v>28</v>
      </c>
      <c r="E15">
        <v>0</v>
      </c>
      <c r="L15" s="52" t="s">
        <v>65</v>
      </c>
      <c r="M15" s="105" t="s">
        <v>2</v>
      </c>
      <c r="N15" s="105" t="s">
        <v>2</v>
      </c>
      <c r="O15" s="117" t="s">
        <v>112</v>
      </c>
      <c r="P15" s="117"/>
      <c r="Q15" s="117"/>
      <c r="R15" s="117"/>
      <c r="S15" s="65"/>
      <c r="T15" s="106"/>
      <c r="U15" s="106"/>
      <c r="V15" s="66"/>
      <c r="W15" s="106"/>
      <c r="X15" s="107">
        <f>X16</f>
        <v>597202.30000000005</v>
      </c>
      <c r="Y15" s="18"/>
      <c r="Z15" t="s">
        <v>128</v>
      </c>
      <c r="AA15" s="108">
        <v>597202.30000000016</v>
      </c>
      <c r="AB15" s="109">
        <v>0</v>
      </c>
      <c r="AC15" s="67"/>
      <c r="AD15" s="8"/>
      <c r="AE15" s="8"/>
      <c r="AF15" s="8"/>
      <c r="AG15" s="110"/>
      <c r="AH15" s="68"/>
      <c r="AJ15" s="69"/>
      <c r="AL15" s="70"/>
      <c r="AM15" s="111">
        <v>597202.30000000016</v>
      </c>
      <c r="AN15" s="112"/>
    </row>
    <row r="16" spans="1:40" ht="25.5">
      <c r="A16">
        <v>1</v>
      </c>
      <c r="B16">
        <v>1</v>
      </c>
      <c r="C16">
        <v>1</v>
      </c>
      <c r="D16">
        <v>28</v>
      </c>
      <c r="E16">
        <v>1</v>
      </c>
      <c r="F16">
        <v>0</v>
      </c>
      <c r="G16">
        <v>0</v>
      </c>
      <c r="H16">
        <v>0</v>
      </c>
      <c r="I16">
        <v>0</v>
      </c>
      <c r="J16">
        <v>28</v>
      </c>
      <c r="K16" t="e">
        <v>#N/A</v>
      </c>
      <c r="L16" s="52" t="s">
        <v>65</v>
      </c>
      <c r="M16" s="95" t="s">
        <v>3</v>
      </c>
      <c r="N16" s="96" t="s">
        <v>3</v>
      </c>
      <c r="O16" s="97" t="s">
        <v>131</v>
      </c>
      <c r="P16" s="53" t="s">
        <v>62</v>
      </c>
      <c r="Q16" s="54"/>
      <c r="R16" s="113" t="s">
        <v>66</v>
      </c>
      <c r="S16" s="99" t="s">
        <v>129</v>
      </c>
      <c r="T16" s="100">
        <v>0</v>
      </c>
      <c r="U16" s="55"/>
      <c r="V16" s="56" t="s">
        <v>10</v>
      </c>
      <c r="W16" s="100">
        <v>0</v>
      </c>
      <c r="X16" s="101">
        <f>X17+X23+X25+X31+X36+X42</f>
        <v>597202.30000000005</v>
      </c>
      <c r="Y16" s="57" t="s">
        <v>63</v>
      </c>
      <c r="Z16" t="s">
        <v>128</v>
      </c>
      <c r="AA16" s="58">
        <v>597202.30000000016</v>
      </c>
      <c r="AB16" s="59">
        <v>0</v>
      </c>
      <c r="AC16" s="60" t="s">
        <v>128</v>
      </c>
      <c r="AD16" s="8">
        <v>1</v>
      </c>
      <c r="AE16" s="18" t="b">
        <v>0</v>
      </c>
      <c r="AF16" s="61" t="s">
        <v>130</v>
      </c>
      <c r="AG16" s="102">
        <v>0</v>
      </c>
      <c r="AH16" s="62">
        <v>0.23380000000000001</v>
      </c>
      <c r="AJ16" s="63"/>
      <c r="AL16" s="64"/>
      <c r="AM16" s="103">
        <v>597202.30000000005</v>
      </c>
      <c r="AN16" s="104">
        <v>0</v>
      </c>
    </row>
    <row r="17" spans="1:40">
      <c r="A17">
        <v>2</v>
      </c>
      <c r="B17">
        <v>2</v>
      </c>
      <c r="C17">
        <v>2</v>
      </c>
      <c r="D17">
        <v>6</v>
      </c>
      <c r="E17">
        <v>1</v>
      </c>
      <c r="F17">
        <v>1</v>
      </c>
      <c r="G17">
        <v>0</v>
      </c>
      <c r="H17">
        <v>0</v>
      </c>
      <c r="I17">
        <v>0</v>
      </c>
      <c r="J17">
        <v>27</v>
      </c>
      <c r="K17">
        <v>6</v>
      </c>
      <c r="L17" s="52" t="s">
        <v>65</v>
      </c>
      <c r="M17" s="95" t="s">
        <v>4</v>
      </c>
      <c r="N17" s="96" t="s">
        <v>4</v>
      </c>
      <c r="O17" s="97" t="s">
        <v>132</v>
      </c>
      <c r="P17" s="53" t="s">
        <v>62</v>
      </c>
      <c r="Q17" s="54"/>
      <c r="R17" s="113" t="s">
        <v>67</v>
      </c>
      <c r="S17" s="99" t="s">
        <v>129</v>
      </c>
      <c r="T17" s="100">
        <v>0</v>
      </c>
      <c r="U17" s="55"/>
      <c r="V17" s="56" t="s">
        <v>10</v>
      </c>
      <c r="W17" s="100">
        <v>0</v>
      </c>
      <c r="X17" s="101">
        <f>SUM(X18:X22)</f>
        <v>7487.2800000000007</v>
      </c>
      <c r="Y17" s="57" t="s">
        <v>63</v>
      </c>
      <c r="Z17" t="s">
        <v>128</v>
      </c>
      <c r="AA17" s="58">
        <v>7487.2800000000007</v>
      </c>
      <c r="AB17" s="59">
        <v>0</v>
      </c>
      <c r="AC17" s="60" t="s">
        <v>128</v>
      </c>
      <c r="AD17" s="8">
        <v>2</v>
      </c>
      <c r="AE17" s="18" t="b">
        <v>0</v>
      </c>
      <c r="AF17" s="61" t="s">
        <v>130</v>
      </c>
      <c r="AG17" s="102">
        <v>0</v>
      </c>
      <c r="AH17" s="62">
        <v>0.23380000000000001</v>
      </c>
      <c r="AJ17" s="63"/>
      <c r="AL17" s="64"/>
      <c r="AM17" s="103">
        <v>7487.28</v>
      </c>
      <c r="AN17" s="104">
        <v>0</v>
      </c>
    </row>
    <row r="18" spans="1:40" ht="38.25">
      <c r="A18" t="s">
        <v>127</v>
      </c>
      <c r="B18">
        <v>2</v>
      </c>
      <c r="C18" t="s">
        <v>127</v>
      </c>
      <c r="D18">
        <v>0</v>
      </c>
      <c r="E18">
        <v>1</v>
      </c>
      <c r="F18">
        <v>1</v>
      </c>
      <c r="G18">
        <v>0</v>
      </c>
      <c r="H18">
        <v>0</v>
      </c>
      <c r="I18">
        <v>1</v>
      </c>
      <c r="J18">
        <v>0</v>
      </c>
      <c r="K18">
        <v>0</v>
      </c>
      <c r="L18" s="52" t="s">
        <v>65</v>
      </c>
      <c r="M18" s="95" t="s">
        <v>7</v>
      </c>
      <c r="N18" s="96" t="s">
        <v>7</v>
      </c>
      <c r="O18" s="97" t="s">
        <v>133</v>
      </c>
      <c r="P18" s="53" t="s">
        <v>68</v>
      </c>
      <c r="Q18" s="71" t="s">
        <v>69</v>
      </c>
      <c r="R18" s="98" t="s">
        <v>134</v>
      </c>
      <c r="S18" s="99" t="s">
        <v>135</v>
      </c>
      <c r="T18" s="100">
        <v>2</v>
      </c>
      <c r="U18" s="55">
        <v>643.75</v>
      </c>
      <c r="V18" s="56" t="s">
        <v>10</v>
      </c>
      <c r="W18" s="100">
        <f>ROUND(U18*(1+$V$8),2)</f>
        <v>794.26</v>
      </c>
      <c r="X18" s="101">
        <f>ROUND(T18*W18,2)</f>
        <v>1588.52</v>
      </c>
      <c r="Y18" s="57" t="s">
        <v>63</v>
      </c>
      <c r="Z18" t="s">
        <v>63</v>
      </c>
      <c r="AA18" s="58">
        <v>1588.52</v>
      </c>
      <c r="AB18" s="59">
        <v>0</v>
      </c>
      <c r="AC18" s="60" t="s">
        <v>128</v>
      </c>
      <c r="AD18" s="8" t="s">
        <v>128</v>
      </c>
      <c r="AE18" s="18" t="s">
        <v>136</v>
      </c>
      <c r="AF18" s="61">
        <v>9359</v>
      </c>
      <c r="AG18" s="102">
        <v>643.75</v>
      </c>
      <c r="AH18" s="62">
        <v>0.23380000000000001</v>
      </c>
      <c r="AJ18" s="63">
        <v>2</v>
      </c>
      <c r="AL18" s="64"/>
      <c r="AM18" s="103">
        <v>1588.52</v>
      </c>
      <c r="AN18" s="104">
        <v>794.26</v>
      </c>
    </row>
    <row r="19" spans="1:40" ht="38.25">
      <c r="A19" t="s">
        <v>127</v>
      </c>
      <c r="B19">
        <v>2</v>
      </c>
      <c r="C19" t="s">
        <v>127</v>
      </c>
      <c r="D19">
        <v>0</v>
      </c>
      <c r="E19">
        <v>1</v>
      </c>
      <c r="F19">
        <v>1</v>
      </c>
      <c r="G19">
        <v>0</v>
      </c>
      <c r="H19">
        <v>0</v>
      </c>
      <c r="I19">
        <v>2</v>
      </c>
      <c r="J19">
        <v>0</v>
      </c>
      <c r="K19">
        <v>0</v>
      </c>
      <c r="L19" s="52" t="s">
        <v>65</v>
      </c>
      <c r="M19" s="95" t="s">
        <v>7</v>
      </c>
      <c r="N19" s="96" t="s">
        <v>7</v>
      </c>
      <c r="O19" s="97" t="s">
        <v>137</v>
      </c>
      <c r="P19" s="53" t="s">
        <v>68</v>
      </c>
      <c r="Q19" s="71" t="s">
        <v>70</v>
      </c>
      <c r="R19" s="98" t="s">
        <v>138</v>
      </c>
      <c r="S19" s="99" t="s">
        <v>135</v>
      </c>
      <c r="T19" s="100">
        <v>2</v>
      </c>
      <c r="U19" s="55">
        <v>515</v>
      </c>
      <c r="V19" s="56" t="s">
        <v>10</v>
      </c>
      <c r="W19" s="100">
        <f t="shared" ref="W19:W22" si="0">ROUND(U19*(1+$V$8),2)</f>
        <v>635.41</v>
      </c>
      <c r="X19" s="101">
        <f t="shared" ref="X19:X22" si="1">ROUND(T19*W19,2)</f>
        <v>1270.82</v>
      </c>
      <c r="Y19" s="57" t="s">
        <v>63</v>
      </c>
      <c r="Z19" t="s">
        <v>63</v>
      </c>
      <c r="AA19" s="58">
        <v>1270.82</v>
      </c>
      <c r="AB19" s="59">
        <v>0</v>
      </c>
      <c r="AC19" s="60" t="s">
        <v>128</v>
      </c>
      <c r="AD19" s="8" t="s">
        <v>128</v>
      </c>
      <c r="AE19" s="18" t="s">
        <v>139</v>
      </c>
      <c r="AF19" s="61">
        <v>9355</v>
      </c>
      <c r="AG19" s="102">
        <v>515</v>
      </c>
      <c r="AH19" s="62">
        <v>0.23380000000000001</v>
      </c>
      <c r="AJ19" s="63">
        <v>2</v>
      </c>
      <c r="AL19" s="64"/>
      <c r="AM19" s="103">
        <v>1270.82</v>
      </c>
      <c r="AN19" s="104">
        <v>635.41</v>
      </c>
    </row>
    <row r="20" spans="1:40" ht="25.5">
      <c r="A20" t="s">
        <v>127</v>
      </c>
      <c r="B20">
        <v>2</v>
      </c>
      <c r="C20" t="s">
        <v>127</v>
      </c>
      <c r="D20">
        <v>0</v>
      </c>
      <c r="E20">
        <v>1</v>
      </c>
      <c r="F20">
        <v>1</v>
      </c>
      <c r="G20">
        <v>0</v>
      </c>
      <c r="H20">
        <v>0</v>
      </c>
      <c r="I20">
        <v>3</v>
      </c>
      <c r="J20">
        <v>0</v>
      </c>
      <c r="K20">
        <v>0</v>
      </c>
      <c r="L20" s="52" t="s">
        <v>65</v>
      </c>
      <c r="M20" s="95" t="s">
        <v>7</v>
      </c>
      <c r="N20" s="96" t="s">
        <v>7</v>
      </c>
      <c r="O20" s="97" t="s">
        <v>140</v>
      </c>
      <c r="P20" s="53" t="s">
        <v>71</v>
      </c>
      <c r="Q20" s="71" t="s">
        <v>72</v>
      </c>
      <c r="R20" s="98" t="s">
        <v>141</v>
      </c>
      <c r="S20" s="99" t="s">
        <v>142</v>
      </c>
      <c r="T20" s="100">
        <v>2</v>
      </c>
      <c r="U20" s="55">
        <v>505</v>
      </c>
      <c r="V20" s="56" t="s">
        <v>10</v>
      </c>
      <c r="W20" s="100">
        <f t="shared" si="0"/>
        <v>623.07000000000005</v>
      </c>
      <c r="X20" s="101">
        <f t="shared" si="1"/>
        <v>1246.1400000000001</v>
      </c>
      <c r="Y20" s="57" t="s">
        <v>63</v>
      </c>
      <c r="Z20" t="s">
        <v>63</v>
      </c>
      <c r="AA20" s="58">
        <v>1246.1400000000001</v>
      </c>
      <c r="AB20" s="59">
        <v>0</v>
      </c>
      <c r="AC20" s="60" t="s">
        <v>128</v>
      </c>
      <c r="AD20" s="8" t="s">
        <v>128</v>
      </c>
      <c r="AE20" s="18" t="s">
        <v>143</v>
      </c>
      <c r="AF20" s="61">
        <v>17359</v>
      </c>
      <c r="AG20" s="102">
        <v>505</v>
      </c>
      <c r="AH20" s="62">
        <v>0.23380000000000001</v>
      </c>
      <c r="AJ20" s="63">
        <v>2</v>
      </c>
      <c r="AL20" s="64"/>
      <c r="AM20" s="103">
        <v>1246.1400000000001</v>
      </c>
      <c r="AN20" s="104">
        <v>623.07000000000005</v>
      </c>
    </row>
    <row r="21" spans="1:40" ht="25.5">
      <c r="A21" t="s">
        <v>127</v>
      </c>
      <c r="B21">
        <v>2</v>
      </c>
      <c r="C21" t="s">
        <v>127</v>
      </c>
      <c r="D21">
        <v>0</v>
      </c>
      <c r="E21">
        <v>1</v>
      </c>
      <c r="F21">
        <v>1</v>
      </c>
      <c r="G21">
        <v>0</v>
      </c>
      <c r="H21">
        <v>0</v>
      </c>
      <c r="I21">
        <v>4</v>
      </c>
      <c r="J21">
        <v>0</v>
      </c>
      <c r="K21">
        <v>0</v>
      </c>
      <c r="L21" s="52" t="s">
        <v>65</v>
      </c>
      <c r="M21" s="95" t="s">
        <v>7</v>
      </c>
      <c r="N21" s="96" t="s">
        <v>7</v>
      </c>
      <c r="O21" s="97" t="s">
        <v>144</v>
      </c>
      <c r="P21" s="53" t="s">
        <v>73</v>
      </c>
      <c r="Q21" s="71" t="s">
        <v>74</v>
      </c>
      <c r="R21" s="98" t="s">
        <v>145</v>
      </c>
      <c r="S21" s="99" t="s">
        <v>146</v>
      </c>
      <c r="T21" s="100">
        <v>2</v>
      </c>
      <c r="U21" s="55">
        <v>680</v>
      </c>
      <c r="V21" s="56" t="s">
        <v>10</v>
      </c>
      <c r="W21" s="100">
        <f t="shared" si="0"/>
        <v>838.98</v>
      </c>
      <c r="X21" s="101">
        <f t="shared" si="1"/>
        <v>1677.96</v>
      </c>
      <c r="Y21" s="57" t="s">
        <v>63</v>
      </c>
      <c r="Z21" t="s">
        <v>63</v>
      </c>
      <c r="AA21" s="58">
        <v>1677.96</v>
      </c>
      <c r="AB21" s="59">
        <v>0</v>
      </c>
      <c r="AC21" s="60" t="s">
        <v>128</v>
      </c>
      <c r="AD21" s="8" t="s">
        <v>128</v>
      </c>
      <c r="AE21" s="18" t="s">
        <v>147</v>
      </c>
      <c r="AF21" s="61">
        <v>13550</v>
      </c>
      <c r="AG21" s="102">
        <v>680</v>
      </c>
      <c r="AH21" s="62">
        <v>0.23380000000000001</v>
      </c>
      <c r="AJ21" s="63">
        <v>2</v>
      </c>
      <c r="AL21" s="64"/>
      <c r="AM21" s="103">
        <v>1677.96</v>
      </c>
      <c r="AN21" s="104">
        <v>838.98</v>
      </c>
    </row>
    <row r="22" spans="1:40">
      <c r="A22" t="s">
        <v>127</v>
      </c>
      <c r="B22">
        <v>2</v>
      </c>
      <c r="C22" t="s">
        <v>127</v>
      </c>
      <c r="D22">
        <v>0</v>
      </c>
      <c r="E22">
        <v>1</v>
      </c>
      <c r="F22">
        <v>1</v>
      </c>
      <c r="G22">
        <v>0</v>
      </c>
      <c r="H22">
        <v>0</v>
      </c>
      <c r="I22">
        <v>5</v>
      </c>
      <c r="J22">
        <v>0</v>
      </c>
      <c r="K22">
        <v>0</v>
      </c>
      <c r="L22" s="52" t="s">
        <v>65</v>
      </c>
      <c r="M22" s="95" t="s">
        <v>7</v>
      </c>
      <c r="N22" s="96" t="s">
        <v>7</v>
      </c>
      <c r="O22" s="97" t="s">
        <v>148</v>
      </c>
      <c r="P22" s="53" t="s">
        <v>62</v>
      </c>
      <c r="Q22" s="54" t="s">
        <v>75</v>
      </c>
      <c r="R22" s="98" t="s">
        <v>149</v>
      </c>
      <c r="S22" s="99" t="s">
        <v>150</v>
      </c>
      <c r="T22" s="100">
        <v>4.5</v>
      </c>
      <c r="U22" s="55">
        <v>306.88</v>
      </c>
      <c r="V22" s="56" t="s">
        <v>10</v>
      </c>
      <c r="W22" s="100">
        <f t="shared" si="0"/>
        <v>378.63</v>
      </c>
      <c r="X22" s="101">
        <f t="shared" si="1"/>
        <v>1703.84</v>
      </c>
      <c r="Y22" s="57" t="s">
        <v>63</v>
      </c>
      <c r="Z22" t="s">
        <v>63</v>
      </c>
      <c r="AA22" s="58">
        <v>1703.84</v>
      </c>
      <c r="AB22" s="59">
        <v>0</v>
      </c>
      <c r="AC22" s="60" t="s">
        <v>128</v>
      </c>
      <c r="AD22" s="8" t="s">
        <v>128</v>
      </c>
      <c r="AE22" s="18" t="s">
        <v>151</v>
      </c>
      <c r="AF22" s="61">
        <v>302</v>
      </c>
      <c r="AG22" s="102">
        <v>306.88</v>
      </c>
      <c r="AH22" s="62">
        <v>0.23380000000000001</v>
      </c>
      <c r="AJ22" s="63">
        <v>4.5</v>
      </c>
      <c r="AL22" s="64"/>
      <c r="AM22" s="103">
        <v>1703.84</v>
      </c>
      <c r="AN22" s="104">
        <v>378.63</v>
      </c>
    </row>
    <row r="23" spans="1:40">
      <c r="A23">
        <v>2</v>
      </c>
      <c r="B23">
        <v>2</v>
      </c>
      <c r="C23">
        <v>2</v>
      </c>
      <c r="D23">
        <v>2</v>
      </c>
      <c r="E23">
        <v>1</v>
      </c>
      <c r="F23">
        <v>2</v>
      </c>
      <c r="G23">
        <v>0</v>
      </c>
      <c r="H23">
        <v>0</v>
      </c>
      <c r="I23">
        <v>0</v>
      </c>
      <c r="J23">
        <v>21</v>
      </c>
      <c r="K23">
        <v>2</v>
      </c>
      <c r="L23" s="52" t="s">
        <v>65</v>
      </c>
      <c r="M23" s="95" t="s">
        <v>4</v>
      </c>
      <c r="N23" s="96" t="s">
        <v>4</v>
      </c>
      <c r="O23" s="97" t="s">
        <v>152</v>
      </c>
      <c r="P23" s="53" t="s">
        <v>62</v>
      </c>
      <c r="Q23" s="54"/>
      <c r="R23" s="113" t="s">
        <v>76</v>
      </c>
      <c r="S23" s="99" t="s">
        <v>129</v>
      </c>
      <c r="T23" s="100">
        <v>0</v>
      </c>
      <c r="U23" s="55">
        <v>0</v>
      </c>
      <c r="V23" s="56" t="s">
        <v>10</v>
      </c>
      <c r="W23" s="100">
        <v>0</v>
      </c>
      <c r="X23" s="101">
        <f>SUM(X24)</f>
        <v>29852.54</v>
      </c>
      <c r="Y23" s="57" t="s">
        <v>63</v>
      </c>
      <c r="Z23" t="s">
        <v>128</v>
      </c>
      <c r="AA23" s="58">
        <v>29852.54</v>
      </c>
      <c r="AB23" s="59">
        <v>0</v>
      </c>
      <c r="AC23" s="60" t="s">
        <v>128</v>
      </c>
      <c r="AD23" s="8">
        <v>3</v>
      </c>
      <c r="AE23" s="18" t="b">
        <v>0</v>
      </c>
      <c r="AF23" s="61" t="s">
        <v>130</v>
      </c>
      <c r="AG23" s="102">
        <v>0</v>
      </c>
      <c r="AH23" s="62">
        <v>0.23380000000000001</v>
      </c>
      <c r="AJ23" s="63"/>
      <c r="AL23" s="64"/>
      <c r="AM23" s="103">
        <v>29852.54</v>
      </c>
      <c r="AN23" s="104">
        <v>0</v>
      </c>
    </row>
    <row r="24" spans="1:40">
      <c r="A24" t="s">
        <v>127</v>
      </c>
      <c r="B24">
        <v>2</v>
      </c>
      <c r="C24" t="s">
        <v>127</v>
      </c>
      <c r="D24">
        <v>0</v>
      </c>
      <c r="E24">
        <v>1</v>
      </c>
      <c r="F24">
        <v>2</v>
      </c>
      <c r="G24">
        <v>0</v>
      </c>
      <c r="H24">
        <v>0</v>
      </c>
      <c r="I24">
        <v>1</v>
      </c>
      <c r="J24">
        <v>0</v>
      </c>
      <c r="K24">
        <v>0</v>
      </c>
      <c r="L24" s="52" t="s">
        <v>65</v>
      </c>
      <c r="M24" s="95" t="s">
        <v>7</v>
      </c>
      <c r="N24" s="96" t="s">
        <v>7</v>
      </c>
      <c r="O24" s="97" t="s">
        <v>153</v>
      </c>
      <c r="P24" s="72" t="s">
        <v>77</v>
      </c>
      <c r="Q24" s="71" t="s">
        <v>78</v>
      </c>
      <c r="R24" s="113" t="s">
        <v>79</v>
      </c>
      <c r="S24" s="114" t="s">
        <v>80</v>
      </c>
      <c r="T24" s="100">
        <v>1</v>
      </c>
      <c r="U24" s="55">
        <v>24195.606617552901</v>
      </c>
      <c r="V24" s="56" t="s">
        <v>10</v>
      </c>
      <c r="W24" s="100">
        <f t="shared" ref="W24" si="2">ROUND(U24*(1+$V$8),2)</f>
        <v>29852.54</v>
      </c>
      <c r="X24" s="101">
        <f t="shared" ref="X24" si="3">ROUND(T24*W24,2)</f>
        <v>29852.54</v>
      </c>
      <c r="Y24" s="57" t="s">
        <v>63</v>
      </c>
      <c r="Z24" t="s">
        <v>63</v>
      </c>
      <c r="AA24" s="58">
        <v>29852.54</v>
      </c>
      <c r="AB24" s="59">
        <v>0</v>
      </c>
      <c r="AC24" s="60" t="s">
        <v>128</v>
      </c>
      <c r="AD24" s="8" t="s">
        <v>128</v>
      </c>
      <c r="AE24" s="18" t="s">
        <v>154</v>
      </c>
      <c r="AF24" s="61" t="s">
        <v>155</v>
      </c>
      <c r="AG24" s="102">
        <v>0</v>
      </c>
      <c r="AH24" s="62">
        <v>0.23380000000000001</v>
      </c>
      <c r="AJ24" s="63">
        <v>1</v>
      </c>
      <c r="AL24" s="64"/>
      <c r="AM24" s="103">
        <v>29852.54</v>
      </c>
      <c r="AN24" s="104">
        <v>29852.54</v>
      </c>
    </row>
    <row r="25" spans="1:40">
      <c r="A25">
        <v>2</v>
      </c>
      <c r="B25">
        <v>2</v>
      </c>
      <c r="C25">
        <v>2</v>
      </c>
      <c r="D25">
        <v>6</v>
      </c>
      <c r="E25">
        <v>1</v>
      </c>
      <c r="F25">
        <v>3</v>
      </c>
      <c r="G25">
        <v>0</v>
      </c>
      <c r="H25">
        <v>0</v>
      </c>
      <c r="I25">
        <v>0</v>
      </c>
      <c r="J25">
        <v>19</v>
      </c>
      <c r="K25">
        <v>6</v>
      </c>
      <c r="L25" s="52" t="s">
        <v>65</v>
      </c>
      <c r="M25" s="95" t="s">
        <v>4</v>
      </c>
      <c r="N25" s="96" t="s">
        <v>4</v>
      </c>
      <c r="O25" s="97" t="s">
        <v>156</v>
      </c>
      <c r="P25" s="53" t="s">
        <v>62</v>
      </c>
      <c r="Q25" s="54"/>
      <c r="R25" s="113" t="s">
        <v>81</v>
      </c>
      <c r="S25" s="99" t="s">
        <v>129</v>
      </c>
      <c r="T25" s="100">
        <v>0</v>
      </c>
      <c r="U25" s="55">
        <v>0</v>
      </c>
      <c r="V25" s="56" t="s">
        <v>10</v>
      </c>
      <c r="W25" s="100">
        <v>0</v>
      </c>
      <c r="X25" s="101">
        <f>SUM(X26:X30)</f>
        <v>15286.699999999999</v>
      </c>
      <c r="Y25" s="57" t="s">
        <v>63</v>
      </c>
      <c r="Z25" t="s">
        <v>128</v>
      </c>
      <c r="AA25" s="58">
        <v>15286.699999999999</v>
      </c>
      <c r="AB25" s="59">
        <v>0</v>
      </c>
      <c r="AC25" s="60" t="s">
        <v>128</v>
      </c>
      <c r="AD25" s="8">
        <v>4</v>
      </c>
      <c r="AE25" s="18" t="b">
        <v>0</v>
      </c>
      <c r="AF25" s="61" t="s">
        <v>130</v>
      </c>
      <c r="AG25" s="102">
        <v>0</v>
      </c>
      <c r="AH25" s="62">
        <v>0.23380000000000001</v>
      </c>
      <c r="AJ25" s="63"/>
      <c r="AL25" s="64"/>
      <c r="AM25" s="103">
        <v>15286.7</v>
      </c>
      <c r="AN25" s="104">
        <v>0</v>
      </c>
    </row>
    <row r="26" spans="1:40" ht="25.5">
      <c r="A26" t="s">
        <v>127</v>
      </c>
      <c r="B26">
        <v>2</v>
      </c>
      <c r="C26" t="s">
        <v>127</v>
      </c>
      <c r="D26">
        <v>0</v>
      </c>
      <c r="E26">
        <v>1</v>
      </c>
      <c r="F26">
        <v>3</v>
      </c>
      <c r="G26">
        <v>0</v>
      </c>
      <c r="H26">
        <v>0</v>
      </c>
      <c r="I26">
        <v>1</v>
      </c>
      <c r="J26">
        <v>0</v>
      </c>
      <c r="K26">
        <v>0</v>
      </c>
      <c r="L26" s="52" t="s">
        <v>65</v>
      </c>
      <c r="M26" s="95" t="s">
        <v>7</v>
      </c>
      <c r="N26" s="96" t="s">
        <v>7</v>
      </c>
      <c r="O26" s="97" t="s">
        <v>157</v>
      </c>
      <c r="P26" s="53" t="s">
        <v>62</v>
      </c>
      <c r="Q26" s="71" t="s">
        <v>82</v>
      </c>
      <c r="R26" s="98" t="s">
        <v>158</v>
      </c>
      <c r="S26" s="99" t="s">
        <v>150</v>
      </c>
      <c r="T26" s="100">
        <v>36</v>
      </c>
      <c r="U26" s="55">
        <v>9.57</v>
      </c>
      <c r="V26" s="56" t="s">
        <v>10</v>
      </c>
      <c r="W26" s="100">
        <f t="shared" ref="W26:W30" si="4">ROUND(U26*(1+$V$8),2)</f>
        <v>11.81</v>
      </c>
      <c r="X26" s="101">
        <f t="shared" ref="X26:X30" si="5">ROUND(T26*W26,2)</f>
        <v>425.16</v>
      </c>
      <c r="Y26" s="57" t="s">
        <v>63</v>
      </c>
      <c r="Z26" t="s">
        <v>63</v>
      </c>
      <c r="AA26" s="58">
        <v>425.16</v>
      </c>
      <c r="AB26" s="59">
        <v>0</v>
      </c>
      <c r="AC26" s="60" t="s">
        <v>128</v>
      </c>
      <c r="AD26" s="8" t="s">
        <v>128</v>
      </c>
      <c r="AE26" s="18" t="s">
        <v>159</v>
      </c>
      <c r="AF26" s="61">
        <v>6076</v>
      </c>
      <c r="AG26" s="102">
        <v>9.57</v>
      </c>
      <c r="AH26" s="62">
        <v>0.23380000000000001</v>
      </c>
      <c r="AJ26" s="63">
        <v>36</v>
      </c>
      <c r="AL26" s="64"/>
      <c r="AM26" s="103">
        <v>425.16</v>
      </c>
      <c r="AN26" s="104">
        <v>11.81</v>
      </c>
    </row>
    <row r="27" spans="1:40" ht="63.75">
      <c r="A27" t="s">
        <v>127</v>
      </c>
      <c r="B27">
        <v>2</v>
      </c>
      <c r="C27" t="s">
        <v>127</v>
      </c>
      <c r="D27">
        <v>0</v>
      </c>
      <c r="E27">
        <v>1</v>
      </c>
      <c r="F27">
        <v>3</v>
      </c>
      <c r="G27">
        <v>0</v>
      </c>
      <c r="H27">
        <v>0</v>
      </c>
      <c r="I27">
        <v>2</v>
      </c>
      <c r="J27">
        <v>0</v>
      </c>
      <c r="K27">
        <v>0</v>
      </c>
      <c r="L27" s="52" t="s">
        <v>65</v>
      </c>
      <c r="M27" s="95" t="s">
        <v>7</v>
      </c>
      <c r="N27" s="96" t="s">
        <v>7</v>
      </c>
      <c r="O27" s="97" t="s">
        <v>160</v>
      </c>
      <c r="P27" s="53" t="s">
        <v>62</v>
      </c>
      <c r="Q27" s="71" t="s">
        <v>83</v>
      </c>
      <c r="R27" s="98" t="s">
        <v>161</v>
      </c>
      <c r="S27" s="99" t="s">
        <v>162</v>
      </c>
      <c r="T27" s="100">
        <v>278</v>
      </c>
      <c r="U27" s="55">
        <v>6.95</v>
      </c>
      <c r="V27" s="56" t="s">
        <v>10</v>
      </c>
      <c r="W27" s="100">
        <f t="shared" si="4"/>
        <v>8.57</v>
      </c>
      <c r="X27" s="101">
        <f t="shared" si="5"/>
        <v>2382.46</v>
      </c>
      <c r="Y27" s="57" t="s">
        <v>63</v>
      </c>
      <c r="Z27" t="s">
        <v>63</v>
      </c>
      <c r="AA27" s="58">
        <v>2382.46</v>
      </c>
      <c r="AB27" s="59">
        <v>0</v>
      </c>
      <c r="AC27" s="60" t="s">
        <v>128</v>
      </c>
      <c r="AD27" s="8" t="s">
        <v>128</v>
      </c>
      <c r="AE27" s="18" t="s">
        <v>163</v>
      </c>
      <c r="AF27" s="61">
        <v>4799</v>
      </c>
      <c r="AG27" s="102">
        <v>6.95</v>
      </c>
      <c r="AH27" s="62">
        <v>0.23380000000000001</v>
      </c>
      <c r="AJ27" s="63">
        <v>278</v>
      </c>
      <c r="AL27" s="64"/>
      <c r="AM27" s="103">
        <v>2382.46</v>
      </c>
      <c r="AN27" s="104">
        <v>8.57</v>
      </c>
    </row>
    <row r="28" spans="1:40" ht="38.25">
      <c r="A28" t="s">
        <v>127</v>
      </c>
      <c r="B28">
        <v>2</v>
      </c>
      <c r="C28" t="s">
        <v>127</v>
      </c>
      <c r="D28">
        <v>0</v>
      </c>
      <c r="E28">
        <v>1</v>
      </c>
      <c r="F28">
        <v>3</v>
      </c>
      <c r="G28">
        <v>0</v>
      </c>
      <c r="H28">
        <v>0</v>
      </c>
      <c r="I28">
        <v>3</v>
      </c>
      <c r="J28">
        <v>0</v>
      </c>
      <c r="K28">
        <v>0</v>
      </c>
      <c r="L28" s="52" t="s">
        <v>65</v>
      </c>
      <c r="M28" s="95" t="s">
        <v>7</v>
      </c>
      <c r="N28" s="96" t="s">
        <v>7</v>
      </c>
      <c r="O28" s="97" t="s">
        <v>164</v>
      </c>
      <c r="P28" s="53" t="s">
        <v>62</v>
      </c>
      <c r="Q28" s="54" t="s">
        <v>84</v>
      </c>
      <c r="R28" s="98" t="s">
        <v>165</v>
      </c>
      <c r="S28" s="99" t="s">
        <v>162</v>
      </c>
      <c r="T28" s="100">
        <v>167</v>
      </c>
      <c r="U28" s="55">
        <v>5.38</v>
      </c>
      <c r="V28" s="56" t="s">
        <v>10</v>
      </c>
      <c r="W28" s="100">
        <f t="shared" si="4"/>
        <v>6.64</v>
      </c>
      <c r="X28" s="101">
        <f t="shared" si="5"/>
        <v>1108.8800000000001</v>
      </c>
      <c r="Y28" s="57" t="s">
        <v>63</v>
      </c>
      <c r="Z28" t="s">
        <v>63</v>
      </c>
      <c r="AA28" s="58">
        <v>1108.8800000000001</v>
      </c>
      <c r="AB28" s="59">
        <v>0</v>
      </c>
      <c r="AC28" s="60" t="s">
        <v>128</v>
      </c>
      <c r="AD28" s="8" t="s">
        <v>128</v>
      </c>
      <c r="AE28" s="18" t="s">
        <v>166</v>
      </c>
      <c r="AF28" s="61">
        <v>4893</v>
      </c>
      <c r="AG28" s="102">
        <v>5.38</v>
      </c>
      <c r="AH28" s="62">
        <v>0.23380000000000001</v>
      </c>
      <c r="AJ28" s="63">
        <v>167</v>
      </c>
      <c r="AL28" s="64"/>
      <c r="AM28" s="103">
        <v>1108.8800000000001</v>
      </c>
      <c r="AN28" s="104">
        <v>6.64</v>
      </c>
    </row>
    <row r="29" spans="1:40" ht="38.25">
      <c r="A29" t="s">
        <v>127</v>
      </c>
      <c r="B29">
        <v>2</v>
      </c>
      <c r="C29" t="s">
        <v>127</v>
      </c>
      <c r="D29">
        <v>0</v>
      </c>
      <c r="E29">
        <v>1</v>
      </c>
      <c r="F29">
        <v>3</v>
      </c>
      <c r="G29">
        <v>0</v>
      </c>
      <c r="H29">
        <v>0</v>
      </c>
      <c r="I29">
        <v>4</v>
      </c>
      <c r="J29">
        <v>0</v>
      </c>
      <c r="K29">
        <v>0</v>
      </c>
      <c r="L29" s="52" t="s">
        <v>65</v>
      </c>
      <c r="M29" s="95" t="s">
        <v>7</v>
      </c>
      <c r="N29" s="96" t="s">
        <v>7</v>
      </c>
      <c r="O29" s="97" t="s">
        <v>167</v>
      </c>
      <c r="P29" s="53" t="s">
        <v>62</v>
      </c>
      <c r="Q29" s="71" t="s">
        <v>85</v>
      </c>
      <c r="R29" s="98" t="s">
        <v>168</v>
      </c>
      <c r="S29" s="99" t="s">
        <v>169</v>
      </c>
      <c r="T29" s="100">
        <v>5560</v>
      </c>
      <c r="U29" s="55">
        <v>1.61</v>
      </c>
      <c r="V29" s="56" t="s">
        <v>10</v>
      </c>
      <c r="W29" s="100">
        <f t="shared" si="4"/>
        <v>1.99</v>
      </c>
      <c r="X29" s="101">
        <f t="shared" si="5"/>
        <v>11064.4</v>
      </c>
      <c r="Y29" s="57" t="s">
        <v>63</v>
      </c>
      <c r="Z29" t="s">
        <v>63</v>
      </c>
      <c r="AA29" s="58">
        <v>11064.4</v>
      </c>
      <c r="AB29" s="59">
        <v>0</v>
      </c>
      <c r="AC29" s="60" t="s">
        <v>128</v>
      </c>
      <c r="AD29" s="8" t="s">
        <v>128</v>
      </c>
      <c r="AE29" s="18" t="s">
        <v>170</v>
      </c>
      <c r="AF29" s="61">
        <v>4950</v>
      </c>
      <c r="AG29" s="102">
        <v>1.61</v>
      </c>
      <c r="AH29" s="62">
        <v>0.23380000000000001</v>
      </c>
      <c r="AJ29" s="63">
        <v>5560</v>
      </c>
      <c r="AL29" s="64"/>
      <c r="AM29" s="103">
        <v>11064.4</v>
      </c>
      <c r="AN29" s="104">
        <v>1.99</v>
      </c>
    </row>
    <row r="30" spans="1:40" ht="25.5">
      <c r="A30" t="s">
        <v>127</v>
      </c>
      <c r="B30">
        <v>2</v>
      </c>
      <c r="C30" t="s">
        <v>127</v>
      </c>
      <c r="D30">
        <v>0</v>
      </c>
      <c r="E30">
        <v>1</v>
      </c>
      <c r="F30">
        <v>3</v>
      </c>
      <c r="G30">
        <v>0</v>
      </c>
      <c r="H30">
        <v>0</v>
      </c>
      <c r="I30">
        <v>5</v>
      </c>
      <c r="J30">
        <v>0</v>
      </c>
      <c r="K30">
        <v>0</v>
      </c>
      <c r="L30" s="52" t="s">
        <v>65</v>
      </c>
      <c r="M30" s="95" t="s">
        <v>7</v>
      </c>
      <c r="N30" s="96" t="s">
        <v>7</v>
      </c>
      <c r="O30" s="97" t="s">
        <v>171</v>
      </c>
      <c r="P30" s="53" t="s">
        <v>62</v>
      </c>
      <c r="Q30" s="71" t="s">
        <v>86</v>
      </c>
      <c r="R30" s="98" t="s">
        <v>172</v>
      </c>
      <c r="S30" s="99" t="s">
        <v>162</v>
      </c>
      <c r="T30" s="100">
        <v>278</v>
      </c>
      <c r="U30" s="55">
        <v>0.89</v>
      </c>
      <c r="V30" s="56" t="s">
        <v>10</v>
      </c>
      <c r="W30" s="100">
        <f t="shared" si="4"/>
        <v>1.1000000000000001</v>
      </c>
      <c r="X30" s="101">
        <f t="shared" si="5"/>
        <v>305.8</v>
      </c>
      <c r="Y30" s="57" t="s">
        <v>63</v>
      </c>
      <c r="Z30" t="s">
        <v>63</v>
      </c>
      <c r="AA30" s="58">
        <v>305.8</v>
      </c>
      <c r="AB30" s="59">
        <v>0</v>
      </c>
      <c r="AC30" s="60" t="s">
        <v>128</v>
      </c>
      <c r="AD30" s="8" t="s">
        <v>128</v>
      </c>
      <c r="AE30" s="18" t="s">
        <v>173</v>
      </c>
      <c r="AF30" s="61">
        <v>4983</v>
      </c>
      <c r="AG30" s="102">
        <v>0.89</v>
      </c>
      <c r="AH30" s="62">
        <v>0.23380000000000001</v>
      </c>
      <c r="AJ30" s="63">
        <v>278</v>
      </c>
      <c r="AL30" s="64"/>
      <c r="AM30" s="103">
        <v>305.8</v>
      </c>
      <c r="AN30" s="104">
        <v>1.1000000000000001</v>
      </c>
    </row>
    <row r="31" spans="1:40">
      <c r="A31">
        <v>2</v>
      </c>
      <c r="B31">
        <v>2</v>
      </c>
      <c r="C31">
        <v>2</v>
      </c>
      <c r="D31">
        <v>5</v>
      </c>
      <c r="E31">
        <v>1</v>
      </c>
      <c r="F31">
        <v>4</v>
      </c>
      <c r="G31">
        <v>0</v>
      </c>
      <c r="H31">
        <v>0</v>
      </c>
      <c r="I31">
        <v>0</v>
      </c>
      <c r="J31">
        <v>13</v>
      </c>
      <c r="K31">
        <v>5</v>
      </c>
      <c r="L31" s="52" t="s">
        <v>65</v>
      </c>
      <c r="M31" s="95" t="s">
        <v>4</v>
      </c>
      <c r="N31" s="96" t="s">
        <v>4</v>
      </c>
      <c r="O31" s="97" t="s">
        <v>174</v>
      </c>
      <c r="P31" s="53" t="s">
        <v>62</v>
      </c>
      <c r="Q31" s="54"/>
      <c r="R31" s="113" t="s">
        <v>87</v>
      </c>
      <c r="S31" s="99" t="s">
        <v>129</v>
      </c>
      <c r="T31" s="100">
        <v>0</v>
      </c>
      <c r="U31" s="55">
        <v>0</v>
      </c>
      <c r="V31" s="56" t="s">
        <v>10</v>
      </c>
      <c r="W31" s="100">
        <v>0</v>
      </c>
      <c r="X31" s="101">
        <f>SUM(X32:X35)</f>
        <v>520539.49</v>
      </c>
      <c r="Y31" s="57" t="s">
        <v>63</v>
      </c>
      <c r="Z31" t="s">
        <v>128</v>
      </c>
      <c r="AA31" s="58">
        <v>520539.49</v>
      </c>
      <c r="AB31" s="59">
        <v>0</v>
      </c>
      <c r="AC31" s="60" t="s">
        <v>128</v>
      </c>
      <c r="AD31" s="8">
        <v>5</v>
      </c>
      <c r="AE31" s="18" t="b">
        <v>0</v>
      </c>
      <c r="AF31" s="61" t="s">
        <v>130</v>
      </c>
      <c r="AG31" s="102">
        <v>0</v>
      </c>
      <c r="AH31" s="62">
        <v>0.23380000000000001</v>
      </c>
      <c r="AJ31" s="63"/>
      <c r="AL31" s="64"/>
      <c r="AM31" s="103">
        <v>520539.49</v>
      </c>
      <c r="AN31" s="104">
        <v>0</v>
      </c>
    </row>
    <row r="32" spans="1:40" ht="51">
      <c r="A32" t="s">
        <v>127</v>
      </c>
      <c r="B32">
        <v>2</v>
      </c>
      <c r="C32" t="s">
        <v>127</v>
      </c>
      <c r="D32">
        <v>0</v>
      </c>
      <c r="E32">
        <v>1</v>
      </c>
      <c r="F32">
        <v>4</v>
      </c>
      <c r="G32">
        <v>0</v>
      </c>
      <c r="H32">
        <v>0</v>
      </c>
      <c r="I32">
        <v>1</v>
      </c>
      <c r="J32">
        <v>0</v>
      </c>
      <c r="K32">
        <v>0</v>
      </c>
      <c r="L32" s="52" t="s">
        <v>65</v>
      </c>
      <c r="M32" s="95" t="s">
        <v>7</v>
      </c>
      <c r="N32" s="96" t="s">
        <v>7</v>
      </c>
      <c r="O32" s="97" t="s">
        <v>175</v>
      </c>
      <c r="P32" s="53" t="s">
        <v>62</v>
      </c>
      <c r="Q32" s="71" t="s">
        <v>88</v>
      </c>
      <c r="R32" s="98" t="s">
        <v>176</v>
      </c>
      <c r="S32" s="99" t="s">
        <v>162</v>
      </c>
      <c r="T32" s="100">
        <v>462</v>
      </c>
      <c r="U32" s="55">
        <v>902.17</v>
      </c>
      <c r="V32" s="56" t="s">
        <v>10</v>
      </c>
      <c r="W32" s="100">
        <f t="shared" ref="W32:W35" si="6">ROUND(U32*(1+$V$8),2)</f>
        <v>1113.0999999999999</v>
      </c>
      <c r="X32" s="101">
        <f t="shared" ref="X32:X35" si="7">ROUND(T32*W32,2)</f>
        <v>514252.2</v>
      </c>
      <c r="Y32" s="57" t="s">
        <v>63</v>
      </c>
      <c r="Z32" t="s">
        <v>63</v>
      </c>
      <c r="AA32" s="58">
        <v>514252.2</v>
      </c>
      <c r="AB32" s="59">
        <v>0</v>
      </c>
      <c r="AC32" s="60" t="s">
        <v>128</v>
      </c>
      <c r="AD32" s="8" t="s">
        <v>128</v>
      </c>
      <c r="AE32" s="18" t="s">
        <v>177</v>
      </c>
      <c r="AF32" s="61">
        <v>1383</v>
      </c>
      <c r="AG32" s="102">
        <v>902.17</v>
      </c>
      <c r="AH32" s="62">
        <v>0.23380000000000001</v>
      </c>
      <c r="AJ32" s="63">
        <v>462</v>
      </c>
      <c r="AL32" s="64"/>
      <c r="AM32" s="103">
        <v>514252.2</v>
      </c>
      <c r="AN32" s="104">
        <v>1113.0999999999999</v>
      </c>
    </row>
    <row r="33" spans="1:40" ht="38.25">
      <c r="A33" t="s">
        <v>127</v>
      </c>
      <c r="B33">
        <v>2</v>
      </c>
      <c r="C33" t="s">
        <v>127</v>
      </c>
      <c r="D33">
        <v>0</v>
      </c>
      <c r="E33">
        <v>1</v>
      </c>
      <c r="F33">
        <v>4</v>
      </c>
      <c r="G33">
        <v>0</v>
      </c>
      <c r="H33">
        <v>0</v>
      </c>
      <c r="I33">
        <v>2</v>
      </c>
      <c r="J33">
        <v>0</v>
      </c>
      <c r="K33">
        <v>0</v>
      </c>
      <c r="L33" s="52" t="s">
        <v>65</v>
      </c>
      <c r="M33" s="95" t="s">
        <v>7</v>
      </c>
      <c r="N33" s="96" t="s">
        <v>7</v>
      </c>
      <c r="O33" s="97" t="s">
        <v>178</v>
      </c>
      <c r="P33" s="53" t="s">
        <v>62</v>
      </c>
      <c r="Q33" s="54" t="s">
        <v>89</v>
      </c>
      <c r="R33" s="98" t="s">
        <v>179</v>
      </c>
      <c r="S33" s="99" t="s">
        <v>150</v>
      </c>
      <c r="T33" s="100">
        <v>45</v>
      </c>
      <c r="U33" s="55">
        <v>70.180000000000007</v>
      </c>
      <c r="V33" s="56" t="s">
        <v>10</v>
      </c>
      <c r="W33" s="100">
        <f t="shared" si="6"/>
        <v>86.59</v>
      </c>
      <c r="X33" s="101">
        <f t="shared" si="7"/>
        <v>3896.55</v>
      </c>
      <c r="Y33" s="57" t="s">
        <v>63</v>
      </c>
      <c r="Z33" t="s">
        <v>63</v>
      </c>
      <c r="AA33" s="58">
        <v>3896.55</v>
      </c>
      <c r="AB33" s="59">
        <v>0</v>
      </c>
      <c r="AC33" s="60" t="s">
        <v>128</v>
      </c>
      <c r="AD33" s="8" t="s">
        <v>128</v>
      </c>
      <c r="AE33" s="18" t="s">
        <v>180</v>
      </c>
      <c r="AF33" s="61">
        <v>5447</v>
      </c>
      <c r="AG33" s="102">
        <v>70.180000000000007</v>
      </c>
      <c r="AH33" s="62">
        <v>0.23380000000000001</v>
      </c>
      <c r="AJ33" s="63">
        <v>45</v>
      </c>
      <c r="AL33" s="64"/>
      <c r="AM33" s="103">
        <v>3896.55</v>
      </c>
      <c r="AN33" s="104">
        <v>86.59</v>
      </c>
    </row>
    <row r="34" spans="1:40" ht="63.75">
      <c r="A34" t="s">
        <v>127</v>
      </c>
      <c r="B34">
        <v>2</v>
      </c>
      <c r="C34" t="s">
        <v>127</v>
      </c>
      <c r="D34">
        <v>0</v>
      </c>
      <c r="E34">
        <v>1</v>
      </c>
      <c r="F34">
        <v>4</v>
      </c>
      <c r="G34">
        <v>0</v>
      </c>
      <c r="H34">
        <v>0</v>
      </c>
      <c r="I34">
        <v>3</v>
      </c>
      <c r="J34">
        <v>0</v>
      </c>
      <c r="K34">
        <v>0</v>
      </c>
      <c r="L34" s="52" t="s">
        <v>65</v>
      </c>
      <c r="M34" s="95" t="s">
        <v>7</v>
      </c>
      <c r="N34" s="96" t="s">
        <v>7</v>
      </c>
      <c r="O34" s="97" t="s">
        <v>181</v>
      </c>
      <c r="P34" s="53" t="s">
        <v>62</v>
      </c>
      <c r="Q34" s="54" t="s">
        <v>90</v>
      </c>
      <c r="R34" s="98" t="s">
        <v>182</v>
      </c>
      <c r="S34" s="99" t="s">
        <v>183</v>
      </c>
      <c r="T34" s="100">
        <v>22</v>
      </c>
      <c r="U34" s="55">
        <v>35.21</v>
      </c>
      <c r="V34" s="56" t="s">
        <v>10</v>
      </c>
      <c r="W34" s="100">
        <f t="shared" si="6"/>
        <v>43.44</v>
      </c>
      <c r="X34" s="101">
        <f t="shared" si="7"/>
        <v>955.68</v>
      </c>
      <c r="Y34" s="57" t="s">
        <v>63</v>
      </c>
      <c r="Z34" t="s">
        <v>63</v>
      </c>
      <c r="AA34" s="58">
        <v>955.68</v>
      </c>
      <c r="AB34" s="59">
        <v>0</v>
      </c>
      <c r="AC34" s="60" t="s">
        <v>128</v>
      </c>
      <c r="AD34" s="8" t="s">
        <v>128</v>
      </c>
      <c r="AE34" s="18" t="s">
        <v>184</v>
      </c>
      <c r="AF34" s="61">
        <v>1652</v>
      </c>
      <c r="AG34" s="102">
        <v>35.21</v>
      </c>
      <c r="AH34" s="62">
        <v>0.23380000000000001</v>
      </c>
      <c r="AJ34" s="63">
        <v>22</v>
      </c>
      <c r="AL34" s="64"/>
      <c r="AM34" s="103">
        <v>955.68</v>
      </c>
      <c r="AN34" s="104">
        <v>43.44</v>
      </c>
    </row>
    <row r="35" spans="1:40" ht="38.25">
      <c r="A35" t="s">
        <v>127</v>
      </c>
      <c r="B35">
        <v>2</v>
      </c>
      <c r="C35" t="s">
        <v>127</v>
      </c>
      <c r="D35">
        <v>0</v>
      </c>
      <c r="E35">
        <v>1</v>
      </c>
      <c r="F35">
        <v>4</v>
      </c>
      <c r="G35">
        <v>0</v>
      </c>
      <c r="H35">
        <v>0</v>
      </c>
      <c r="I35">
        <v>4</v>
      </c>
      <c r="J35">
        <v>0</v>
      </c>
      <c r="K35">
        <v>0</v>
      </c>
      <c r="L35" s="52" t="s">
        <v>65</v>
      </c>
      <c r="M35" s="95" t="s">
        <v>7</v>
      </c>
      <c r="N35" s="96" t="s">
        <v>7</v>
      </c>
      <c r="O35" s="97" t="s">
        <v>185</v>
      </c>
      <c r="P35" s="53" t="s">
        <v>62</v>
      </c>
      <c r="Q35" s="54" t="s">
        <v>91</v>
      </c>
      <c r="R35" s="98" t="s">
        <v>186</v>
      </c>
      <c r="S35" s="99" t="s">
        <v>183</v>
      </c>
      <c r="T35" s="100">
        <v>22</v>
      </c>
      <c r="U35" s="55">
        <v>52.87</v>
      </c>
      <c r="V35" s="56" t="s">
        <v>10</v>
      </c>
      <c r="W35" s="100">
        <f t="shared" si="6"/>
        <v>65.23</v>
      </c>
      <c r="X35" s="101">
        <f t="shared" si="7"/>
        <v>1435.06</v>
      </c>
      <c r="Y35" s="57" t="s">
        <v>63</v>
      </c>
      <c r="Z35" t="s">
        <v>63</v>
      </c>
      <c r="AA35" s="58">
        <v>1435.06</v>
      </c>
      <c r="AB35" s="59">
        <v>0</v>
      </c>
      <c r="AC35" s="60" t="s">
        <v>128</v>
      </c>
      <c r="AD35" s="8" t="s">
        <v>128</v>
      </c>
      <c r="AE35" s="18" t="s">
        <v>187</v>
      </c>
      <c r="AF35" s="61">
        <v>1659</v>
      </c>
      <c r="AG35" s="102">
        <v>52.87</v>
      </c>
      <c r="AH35" s="62">
        <v>0.23380000000000001</v>
      </c>
      <c r="AJ35" s="63">
        <v>22</v>
      </c>
      <c r="AL35" s="64"/>
      <c r="AM35" s="103">
        <v>1435.06</v>
      </c>
      <c r="AN35" s="104">
        <v>65.23</v>
      </c>
    </row>
    <row r="36" spans="1:40">
      <c r="A36">
        <v>2</v>
      </c>
      <c r="B36">
        <v>2</v>
      </c>
      <c r="C36">
        <v>2</v>
      </c>
      <c r="D36">
        <v>6</v>
      </c>
      <c r="E36">
        <v>1</v>
      </c>
      <c r="F36">
        <v>5</v>
      </c>
      <c r="G36">
        <v>0</v>
      </c>
      <c r="H36">
        <v>0</v>
      </c>
      <c r="I36">
        <v>0</v>
      </c>
      <c r="J36">
        <v>8</v>
      </c>
      <c r="K36">
        <v>6</v>
      </c>
      <c r="L36" s="52" t="s">
        <v>65</v>
      </c>
      <c r="M36" s="95" t="s">
        <v>4</v>
      </c>
      <c r="N36" s="96" t="s">
        <v>4</v>
      </c>
      <c r="O36" s="97" t="s">
        <v>188</v>
      </c>
      <c r="P36" s="53" t="s">
        <v>62</v>
      </c>
      <c r="Q36" s="54"/>
      <c r="R36" s="113" t="s">
        <v>92</v>
      </c>
      <c r="S36" s="99" t="s">
        <v>129</v>
      </c>
      <c r="T36" s="100">
        <v>0</v>
      </c>
      <c r="U36" s="55">
        <v>0</v>
      </c>
      <c r="V36" s="56" t="s">
        <v>10</v>
      </c>
      <c r="W36" s="100">
        <v>0</v>
      </c>
      <c r="X36" s="101">
        <f>SUM(X37:X41)</f>
        <v>22396.29</v>
      </c>
      <c r="Y36" s="57" t="s">
        <v>63</v>
      </c>
      <c r="Z36" t="s">
        <v>128</v>
      </c>
      <c r="AA36" s="58">
        <v>22396.29</v>
      </c>
      <c r="AB36" s="59">
        <v>0</v>
      </c>
      <c r="AC36" s="60" t="s">
        <v>128</v>
      </c>
      <c r="AD36" s="8">
        <v>6</v>
      </c>
      <c r="AE36" s="18" t="b">
        <v>0</v>
      </c>
      <c r="AF36" s="61" t="s">
        <v>130</v>
      </c>
      <c r="AG36" s="102">
        <v>0</v>
      </c>
      <c r="AH36" s="62">
        <v>0.23380000000000001</v>
      </c>
      <c r="AJ36" s="63"/>
      <c r="AL36" s="64"/>
      <c r="AM36" s="103">
        <v>22396.29</v>
      </c>
      <c r="AN36" s="104">
        <v>0</v>
      </c>
    </row>
    <row r="37" spans="1:40" ht="38.25">
      <c r="A37" t="s">
        <v>127</v>
      </c>
      <c r="B37">
        <v>2</v>
      </c>
      <c r="C37" t="s">
        <v>127</v>
      </c>
      <c r="D37">
        <v>0</v>
      </c>
      <c r="E37">
        <v>1</v>
      </c>
      <c r="F37">
        <v>5</v>
      </c>
      <c r="G37">
        <v>0</v>
      </c>
      <c r="H37">
        <v>0</v>
      </c>
      <c r="I37">
        <v>1</v>
      </c>
      <c r="J37">
        <v>0</v>
      </c>
      <c r="K37">
        <v>0</v>
      </c>
      <c r="L37" s="52" t="s">
        <v>65</v>
      </c>
      <c r="M37" s="95" t="s">
        <v>7</v>
      </c>
      <c r="N37" s="96" t="s">
        <v>7</v>
      </c>
      <c r="O37" s="97" t="s">
        <v>189</v>
      </c>
      <c r="P37" s="53" t="s">
        <v>62</v>
      </c>
      <c r="Q37" s="54" t="s">
        <v>93</v>
      </c>
      <c r="R37" s="98" t="s">
        <v>190</v>
      </c>
      <c r="S37" s="99" t="s">
        <v>162</v>
      </c>
      <c r="T37" s="100">
        <v>82</v>
      </c>
      <c r="U37" s="55">
        <v>150.75</v>
      </c>
      <c r="V37" s="56" t="s">
        <v>10</v>
      </c>
      <c r="W37" s="100">
        <f t="shared" ref="W37:W41" si="8">ROUND(U37*(1+$V$8),2)</f>
        <v>186</v>
      </c>
      <c r="X37" s="101">
        <f t="shared" ref="X37:X41" si="9">ROUND(T37*W37,2)</f>
        <v>15252</v>
      </c>
      <c r="Y37" s="57" t="s">
        <v>63</v>
      </c>
      <c r="Z37" t="s">
        <v>63</v>
      </c>
      <c r="AA37" s="58">
        <v>15252</v>
      </c>
      <c r="AB37" s="59">
        <v>0</v>
      </c>
      <c r="AC37" s="60" t="s">
        <v>128</v>
      </c>
      <c r="AD37" s="8" t="s">
        <v>128</v>
      </c>
      <c r="AE37" s="18" t="s">
        <v>191</v>
      </c>
      <c r="AF37" s="61">
        <v>5194</v>
      </c>
      <c r="AG37" s="102">
        <v>150.75</v>
      </c>
      <c r="AH37" s="62">
        <v>0.23380000000000001</v>
      </c>
      <c r="AJ37" s="63">
        <v>82</v>
      </c>
      <c r="AL37" s="64"/>
      <c r="AM37" s="103">
        <v>15252</v>
      </c>
      <c r="AN37" s="104">
        <v>186</v>
      </c>
    </row>
    <row r="38" spans="1:40" ht="51">
      <c r="A38" t="s">
        <v>127</v>
      </c>
      <c r="B38">
        <v>2</v>
      </c>
      <c r="C38" t="s">
        <v>127</v>
      </c>
      <c r="D38">
        <v>0</v>
      </c>
      <c r="E38">
        <v>1</v>
      </c>
      <c r="F38">
        <v>5</v>
      </c>
      <c r="G38">
        <v>0</v>
      </c>
      <c r="H38">
        <v>0</v>
      </c>
      <c r="I38">
        <v>2</v>
      </c>
      <c r="J38">
        <v>0</v>
      </c>
      <c r="K38">
        <v>0</v>
      </c>
      <c r="L38" s="52" t="s">
        <v>65</v>
      </c>
      <c r="M38" s="95" t="s">
        <v>7</v>
      </c>
      <c r="N38" s="96" t="s">
        <v>7</v>
      </c>
      <c r="O38" s="97" t="s">
        <v>192</v>
      </c>
      <c r="P38" s="53" t="s">
        <v>62</v>
      </c>
      <c r="Q38" s="54" t="s">
        <v>94</v>
      </c>
      <c r="R38" s="98" t="s">
        <v>193</v>
      </c>
      <c r="S38" s="99" t="s">
        <v>162</v>
      </c>
      <c r="T38" s="100">
        <v>5</v>
      </c>
      <c r="U38" s="55">
        <v>1008.31</v>
      </c>
      <c r="V38" s="56" t="s">
        <v>10</v>
      </c>
      <c r="W38" s="100">
        <f t="shared" si="8"/>
        <v>1244.05</v>
      </c>
      <c r="X38" s="101">
        <f t="shared" si="9"/>
        <v>6220.25</v>
      </c>
      <c r="Y38" s="57" t="s">
        <v>63</v>
      </c>
      <c r="Z38" t="s">
        <v>63</v>
      </c>
      <c r="AA38" s="58">
        <v>6220.25</v>
      </c>
      <c r="AB38" s="59">
        <v>0</v>
      </c>
      <c r="AC38" s="60" t="s">
        <v>128</v>
      </c>
      <c r="AD38" s="8" t="s">
        <v>128</v>
      </c>
      <c r="AE38" s="18" t="s">
        <v>194</v>
      </c>
      <c r="AF38" s="61">
        <v>5266</v>
      </c>
      <c r="AG38" s="102">
        <v>1008.31</v>
      </c>
      <c r="AH38" s="62">
        <v>0.23380000000000001</v>
      </c>
      <c r="AJ38" s="63">
        <v>5</v>
      </c>
      <c r="AL38" s="64"/>
      <c r="AM38" s="103">
        <v>6220.25</v>
      </c>
      <c r="AN38" s="104">
        <v>1244.05</v>
      </c>
    </row>
    <row r="39" spans="1:40" ht="25.5">
      <c r="A39" t="s">
        <v>127</v>
      </c>
      <c r="B39">
        <v>2</v>
      </c>
      <c r="C39" t="s">
        <v>127</v>
      </c>
      <c r="D39">
        <v>0</v>
      </c>
      <c r="E39">
        <v>1</v>
      </c>
      <c r="F39">
        <v>5</v>
      </c>
      <c r="G39">
        <v>0</v>
      </c>
      <c r="H39">
        <v>0</v>
      </c>
      <c r="I39">
        <v>3</v>
      </c>
      <c r="J39">
        <v>0</v>
      </c>
      <c r="K39">
        <v>0</v>
      </c>
      <c r="L39" s="52" t="s">
        <v>65</v>
      </c>
      <c r="M39" s="95" t="s">
        <v>7</v>
      </c>
      <c r="N39" s="96" t="s">
        <v>7</v>
      </c>
      <c r="O39" s="97" t="s">
        <v>195</v>
      </c>
      <c r="P39" s="53" t="s">
        <v>62</v>
      </c>
      <c r="Q39" s="54" t="s">
        <v>95</v>
      </c>
      <c r="R39" s="98" t="s">
        <v>196</v>
      </c>
      <c r="S39" s="99" t="s">
        <v>169</v>
      </c>
      <c r="T39" s="100">
        <v>100</v>
      </c>
      <c r="U39" s="55">
        <v>1.03</v>
      </c>
      <c r="V39" s="56" t="s">
        <v>10</v>
      </c>
      <c r="W39" s="100">
        <f t="shared" si="8"/>
        <v>1.27</v>
      </c>
      <c r="X39" s="101">
        <f t="shared" si="9"/>
        <v>127</v>
      </c>
      <c r="Y39" s="57" t="s">
        <v>63</v>
      </c>
      <c r="Z39" t="s">
        <v>63</v>
      </c>
      <c r="AA39" s="58">
        <v>127</v>
      </c>
      <c r="AB39" s="59">
        <v>0</v>
      </c>
      <c r="AC39" s="60" t="s">
        <v>128</v>
      </c>
      <c r="AD39" s="8" t="s">
        <v>128</v>
      </c>
      <c r="AE39" s="18" t="s">
        <v>197</v>
      </c>
      <c r="AF39" s="61">
        <v>4947</v>
      </c>
      <c r="AG39" s="102">
        <v>1.03</v>
      </c>
      <c r="AH39" s="62">
        <v>0.23380000000000001</v>
      </c>
      <c r="AJ39" s="63">
        <v>100</v>
      </c>
      <c r="AL39" s="64"/>
      <c r="AM39" s="103">
        <v>127</v>
      </c>
      <c r="AN39" s="104">
        <v>1.27</v>
      </c>
    </row>
    <row r="40" spans="1:40" ht="25.5">
      <c r="A40" t="s">
        <v>127</v>
      </c>
      <c r="B40">
        <v>2</v>
      </c>
      <c r="C40" t="s">
        <v>127</v>
      </c>
      <c r="D40">
        <v>0</v>
      </c>
      <c r="E40">
        <v>1</v>
      </c>
      <c r="F40">
        <v>5</v>
      </c>
      <c r="G40">
        <v>0</v>
      </c>
      <c r="H40">
        <v>0</v>
      </c>
      <c r="I40">
        <v>4</v>
      </c>
      <c r="J40">
        <v>0</v>
      </c>
      <c r="K40">
        <v>0</v>
      </c>
      <c r="L40" s="52" t="s">
        <v>65</v>
      </c>
      <c r="M40" s="95" t="s">
        <v>7</v>
      </c>
      <c r="N40" s="96" t="s">
        <v>7</v>
      </c>
      <c r="O40" s="97" t="s">
        <v>198</v>
      </c>
      <c r="P40" s="53" t="s">
        <v>62</v>
      </c>
      <c r="Q40" s="54" t="s">
        <v>96</v>
      </c>
      <c r="R40" s="98" t="s">
        <v>199</v>
      </c>
      <c r="S40" s="99" t="s">
        <v>150</v>
      </c>
      <c r="T40" s="100">
        <v>82</v>
      </c>
      <c r="U40" s="55">
        <v>6.24</v>
      </c>
      <c r="V40" s="56" t="s">
        <v>10</v>
      </c>
      <c r="W40" s="100">
        <f t="shared" si="8"/>
        <v>7.7</v>
      </c>
      <c r="X40" s="101">
        <f t="shared" si="9"/>
        <v>631.4</v>
      </c>
      <c r="Y40" s="57" t="s">
        <v>63</v>
      </c>
      <c r="Z40" t="s">
        <v>63</v>
      </c>
      <c r="AA40" s="58">
        <v>631.4</v>
      </c>
      <c r="AB40" s="59">
        <v>0</v>
      </c>
      <c r="AC40" s="60" t="s">
        <v>128</v>
      </c>
      <c r="AD40" s="8" t="s">
        <v>128</v>
      </c>
      <c r="AE40" s="18" t="s">
        <v>200</v>
      </c>
      <c r="AF40" s="61">
        <v>5198</v>
      </c>
      <c r="AG40" s="102">
        <v>6.24</v>
      </c>
      <c r="AH40" s="62">
        <v>0.23380000000000001</v>
      </c>
      <c r="AJ40" s="63">
        <v>82</v>
      </c>
      <c r="AL40" s="64"/>
      <c r="AM40" s="103">
        <v>631.4</v>
      </c>
      <c r="AN40" s="104">
        <v>7.7</v>
      </c>
    </row>
    <row r="41" spans="1:40">
      <c r="A41" t="s">
        <v>127</v>
      </c>
      <c r="B41">
        <v>2</v>
      </c>
      <c r="C41" t="s">
        <v>127</v>
      </c>
      <c r="D41">
        <v>0</v>
      </c>
      <c r="E41">
        <v>1</v>
      </c>
      <c r="F41">
        <v>5</v>
      </c>
      <c r="G41">
        <v>0</v>
      </c>
      <c r="H41">
        <v>0</v>
      </c>
      <c r="I41">
        <v>5</v>
      </c>
      <c r="J41">
        <v>0</v>
      </c>
      <c r="K41">
        <v>0</v>
      </c>
      <c r="L41" s="52" t="s">
        <v>65</v>
      </c>
      <c r="M41" s="95" t="s">
        <v>7</v>
      </c>
      <c r="N41" s="96" t="s">
        <v>7</v>
      </c>
      <c r="O41" s="97" t="s">
        <v>201</v>
      </c>
      <c r="P41" s="53" t="s">
        <v>62</v>
      </c>
      <c r="Q41" s="54" t="s">
        <v>97</v>
      </c>
      <c r="R41" s="98" t="s">
        <v>202</v>
      </c>
      <c r="S41" s="99" t="s">
        <v>150</v>
      </c>
      <c r="T41" s="100">
        <v>82</v>
      </c>
      <c r="U41" s="55">
        <v>1.64</v>
      </c>
      <c r="V41" s="56" t="s">
        <v>10</v>
      </c>
      <c r="W41" s="100">
        <f t="shared" si="8"/>
        <v>2.02</v>
      </c>
      <c r="X41" s="101">
        <f t="shared" si="9"/>
        <v>165.64</v>
      </c>
      <c r="Y41" s="57" t="s">
        <v>63</v>
      </c>
      <c r="Z41" t="s">
        <v>63</v>
      </c>
      <c r="AA41" s="58">
        <v>165.64</v>
      </c>
      <c r="AB41" s="59">
        <v>0</v>
      </c>
      <c r="AC41" s="60" t="s">
        <v>128</v>
      </c>
      <c r="AD41" s="8" t="s">
        <v>128</v>
      </c>
      <c r="AE41" s="18" t="s">
        <v>203</v>
      </c>
      <c r="AF41" s="61">
        <v>5201</v>
      </c>
      <c r="AG41" s="102">
        <v>1.64</v>
      </c>
      <c r="AH41" s="62">
        <v>0.23380000000000001</v>
      </c>
      <c r="AJ41" s="63">
        <v>82</v>
      </c>
      <c r="AL41" s="64"/>
      <c r="AM41" s="103">
        <v>165.64</v>
      </c>
      <c r="AN41" s="104">
        <v>2.02</v>
      </c>
    </row>
    <row r="42" spans="1:40">
      <c r="A42">
        <v>2</v>
      </c>
      <c r="B42">
        <v>2</v>
      </c>
      <c r="C42">
        <v>2</v>
      </c>
      <c r="D42">
        <v>2</v>
      </c>
      <c r="E42">
        <v>1</v>
      </c>
      <c r="F42">
        <v>6</v>
      </c>
      <c r="G42">
        <v>0</v>
      </c>
      <c r="H42">
        <v>0</v>
      </c>
      <c r="I42">
        <v>0</v>
      </c>
      <c r="J42">
        <v>2</v>
      </c>
      <c r="K42" t="e">
        <v>#N/A</v>
      </c>
      <c r="L42" s="52" t="s">
        <v>65</v>
      </c>
      <c r="M42" s="95" t="s">
        <v>4</v>
      </c>
      <c r="N42" s="96" t="s">
        <v>4</v>
      </c>
      <c r="O42" s="97" t="s">
        <v>204</v>
      </c>
      <c r="P42" s="53" t="s">
        <v>62</v>
      </c>
      <c r="Q42" s="54"/>
      <c r="R42" s="113" t="s">
        <v>98</v>
      </c>
      <c r="S42" s="99" t="s">
        <v>129</v>
      </c>
      <c r="T42" s="100">
        <v>0</v>
      </c>
      <c r="U42" s="55">
        <v>0</v>
      </c>
      <c r="V42" s="56" t="s">
        <v>10</v>
      </c>
      <c r="W42" s="100">
        <v>0</v>
      </c>
      <c r="X42" s="101">
        <f>SUM(X43)</f>
        <v>1640</v>
      </c>
      <c r="Y42" s="57" t="s">
        <v>63</v>
      </c>
      <c r="Z42" t="s">
        <v>128</v>
      </c>
      <c r="AA42" s="58">
        <v>1640</v>
      </c>
      <c r="AB42" s="59">
        <v>0</v>
      </c>
      <c r="AC42" s="60" t="s">
        <v>128</v>
      </c>
      <c r="AD42" s="8">
        <v>7</v>
      </c>
      <c r="AE42" s="18" t="b">
        <v>0</v>
      </c>
      <c r="AF42" s="61" t="s">
        <v>130</v>
      </c>
      <c r="AG42" s="102">
        <v>0</v>
      </c>
      <c r="AH42" s="62">
        <v>0.23380000000000001</v>
      </c>
      <c r="AJ42" s="63"/>
      <c r="AL42" s="64"/>
      <c r="AM42" s="103">
        <v>1640</v>
      </c>
      <c r="AN42" s="104">
        <v>0</v>
      </c>
    </row>
    <row r="43" spans="1:40">
      <c r="A43" t="s">
        <v>127</v>
      </c>
      <c r="B43">
        <v>2</v>
      </c>
      <c r="C43" t="s">
        <v>127</v>
      </c>
      <c r="D43">
        <v>0</v>
      </c>
      <c r="E43">
        <v>1</v>
      </c>
      <c r="F43">
        <v>6</v>
      </c>
      <c r="G43">
        <v>0</v>
      </c>
      <c r="H43">
        <v>0</v>
      </c>
      <c r="I43">
        <v>1</v>
      </c>
      <c r="J43">
        <v>0</v>
      </c>
      <c r="K43">
        <v>0</v>
      </c>
      <c r="L43" s="52" t="s">
        <v>65</v>
      </c>
      <c r="M43" s="95" t="s">
        <v>7</v>
      </c>
      <c r="N43" s="96" t="s">
        <v>7</v>
      </c>
      <c r="O43" s="97" t="s">
        <v>205</v>
      </c>
      <c r="P43" s="53" t="s">
        <v>62</v>
      </c>
      <c r="Q43" s="54" t="s">
        <v>99</v>
      </c>
      <c r="R43" s="98" t="s">
        <v>206</v>
      </c>
      <c r="S43" s="99" t="s">
        <v>150</v>
      </c>
      <c r="T43" s="100">
        <v>1000</v>
      </c>
      <c r="U43" s="55">
        <v>1.33</v>
      </c>
      <c r="V43" s="56" t="s">
        <v>10</v>
      </c>
      <c r="W43" s="100">
        <f t="shared" ref="W43" si="10">ROUND(U43*(1+$V$8),2)</f>
        <v>1.64</v>
      </c>
      <c r="X43" s="101">
        <f t="shared" ref="X43" si="11">ROUND(T43*W43,2)</f>
        <v>1640</v>
      </c>
      <c r="Y43" s="57" t="s">
        <v>63</v>
      </c>
      <c r="Z43" t="s">
        <v>63</v>
      </c>
      <c r="AA43" s="58">
        <v>1640</v>
      </c>
      <c r="AB43" s="59">
        <v>0</v>
      </c>
      <c r="AC43" s="60" t="s">
        <v>128</v>
      </c>
      <c r="AD43" s="8" t="s">
        <v>128</v>
      </c>
      <c r="AE43" s="18" t="s">
        <v>207</v>
      </c>
      <c r="AF43" s="61">
        <v>6010</v>
      </c>
      <c r="AG43" s="102">
        <v>1.33</v>
      </c>
      <c r="AH43" s="62">
        <v>0.23380000000000001</v>
      </c>
      <c r="AJ43" s="63">
        <v>1000</v>
      </c>
      <c r="AL43" s="64"/>
      <c r="AM43" s="103">
        <v>1640</v>
      </c>
      <c r="AN43" s="104">
        <v>1.64</v>
      </c>
    </row>
    <row r="44" spans="1:40" ht="5.0999999999999996" customHeight="1">
      <c r="A44">
        <v>-1</v>
      </c>
      <c r="C44">
        <v>-1</v>
      </c>
      <c r="E44">
        <v>0</v>
      </c>
      <c r="F44">
        <v>0</v>
      </c>
      <c r="G44">
        <v>0</v>
      </c>
      <c r="H44">
        <v>0</v>
      </c>
      <c r="I44">
        <v>0</v>
      </c>
      <c r="L44" s="52" t="s">
        <v>65</v>
      </c>
      <c r="M44" s="73"/>
      <c r="N44" s="74"/>
      <c r="O44" s="73"/>
      <c r="P44" s="75"/>
      <c r="Q44" s="75"/>
      <c r="R44" s="75"/>
      <c r="S44" s="75"/>
      <c r="T44" s="75"/>
      <c r="U44" s="75"/>
      <c r="V44" s="75"/>
      <c r="W44" s="75"/>
      <c r="X44" s="76"/>
      <c r="Y44" s="8"/>
      <c r="AA44" s="8"/>
      <c r="AB44" s="8"/>
      <c r="AC44" s="8"/>
      <c r="AD44" s="8"/>
      <c r="AE44" s="8"/>
      <c r="AF44" s="8"/>
      <c r="AG44" s="77"/>
      <c r="AH44" s="78"/>
      <c r="AJ44" s="79"/>
      <c r="AL44" s="77"/>
      <c r="AM44" s="80"/>
      <c r="AN44" s="78"/>
    </row>
    <row r="45" spans="1:40"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8"/>
      <c r="AA45" s="8"/>
      <c r="AB45" s="8"/>
      <c r="AC45" s="8"/>
      <c r="AD45" s="8"/>
      <c r="AE45" s="8"/>
      <c r="AF45" s="8"/>
      <c r="AG45" s="8"/>
      <c r="AH45" s="8"/>
      <c r="AN45" s="8"/>
    </row>
    <row r="46" spans="1:40"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8"/>
      <c r="AA46" s="8"/>
      <c r="AB46" s="8"/>
      <c r="AC46" s="8"/>
      <c r="AD46" s="8"/>
      <c r="AE46" s="8"/>
      <c r="AF46" s="8"/>
      <c r="AG46" s="8"/>
      <c r="AH46" s="8"/>
      <c r="AN46" s="8"/>
    </row>
    <row r="47" spans="1:40" ht="14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1" t="s">
        <v>100</v>
      </c>
      <c r="P47" s="8"/>
      <c r="Q47" s="118" t="s">
        <v>101</v>
      </c>
      <c r="R47" s="118"/>
      <c r="S47" s="118"/>
      <c r="T47" s="118"/>
      <c r="U47" s="118"/>
      <c r="V47" s="118"/>
      <c r="W47" s="118"/>
      <c r="X47" s="118"/>
      <c r="Y47" s="8"/>
      <c r="Z47" s="8"/>
      <c r="AA47" s="8"/>
      <c r="AB47" s="8"/>
      <c r="AC47" s="8"/>
      <c r="AD47" s="8"/>
      <c r="AE47" s="8"/>
      <c r="AF47" s="8"/>
      <c r="AG47" s="8"/>
      <c r="AH47" s="8"/>
      <c r="AN47" s="8"/>
    </row>
    <row r="48" spans="1:40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N48" s="8"/>
    </row>
    <row r="49" spans="1:40" ht="14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2" t="s">
        <v>102</v>
      </c>
      <c r="P49" s="9"/>
      <c r="Q49" s="9"/>
      <c r="R49" s="9"/>
      <c r="S49" s="9"/>
      <c r="T49" s="9"/>
      <c r="U49" s="9"/>
      <c r="V49" s="9"/>
      <c r="W49" s="9"/>
      <c r="X49" s="83"/>
      <c r="Y49" s="8"/>
      <c r="Z49" s="8"/>
      <c r="AA49" s="8"/>
      <c r="AB49" s="8"/>
      <c r="AC49" s="8"/>
      <c r="AD49" s="8"/>
      <c r="AE49" s="8"/>
      <c r="AF49" s="8"/>
      <c r="AG49" s="8"/>
      <c r="AH49" s="8"/>
      <c r="AN49" s="8"/>
    </row>
    <row r="50" spans="1:40" ht="12.75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119"/>
      <c r="P50" s="119"/>
      <c r="Q50" s="119"/>
      <c r="R50" s="119"/>
      <c r="S50" s="119"/>
      <c r="T50" s="119"/>
      <c r="U50" s="119"/>
      <c r="V50" s="119"/>
      <c r="W50" s="119"/>
      <c r="X50" s="119"/>
      <c r="Y50" s="8"/>
      <c r="Z50" s="8"/>
      <c r="AA50" s="8"/>
      <c r="AB50" s="8"/>
      <c r="AC50" s="8"/>
      <c r="AD50" s="8"/>
      <c r="AE50" s="8"/>
      <c r="AF50" s="8"/>
      <c r="AG50" s="8"/>
      <c r="AH50" s="8"/>
      <c r="AN50" s="8"/>
    </row>
    <row r="51" spans="1:40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119"/>
      <c r="P51" s="119"/>
      <c r="Q51" s="119"/>
      <c r="R51" s="119"/>
      <c r="S51" s="119"/>
      <c r="T51" s="119"/>
      <c r="U51" s="119"/>
      <c r="V51" s="119"/>
      <c r="W51" s="119"/>
      <c r="X51" s="119"/>
      <c r="Y51" s="8"/>
      <c r="Z51" s="8"/>
      <c r="AA51" s="8"/>
      <c r="AB51" s="8"/>
      <c r="AC51" s="8"/>
      <c r="AD51" s="8"/>
      <c r="AE51" s="8"/>
      <c r="AF51" s="8"/>
      <c r="AG51" s="8"/>
      <c r="AH51" s="8"/>
      <c r="AN51" s="8"/>
    </row>
    <row r="52" spans="1:40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119"/>
      <c r="P52" s="119"/>
      <c r="Q52" s="119"/>
      <c r="R52" s="119"/>
      <c r="S52" s="119"/>
      <c r="T52" s="119"/>
      <c r="U52" s="119"/>
      <c r="V52" s="119"/>
      <c r="W52" s="119"/>
      <c r="X52" s="119"/>
      <c r="Y52" s="8"/>
      <c r="Z52" s="8"/>
      <c r="AA52" s="8"/>
      <c r="AB52" s="8"/>
      <c r="AC52" s="8"/>
      <c r="AD52" s="8"/>
      <c r="AE52" s="8"/>
      <c r="AF52" s="8"/>
      <c r="AG52" s="8"/>
      <c r="AH52" s="8"/>
      <c r="AN52" s="8"/>
    </row>
    <row r="53" spans="1:40" ht="14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5"/>
      <c r="AA53" s="85"/>
      <c r="AB53" s="85"/>
      <c r="AC53" s="8"/>
      <c r="AD53" s="8"/>
      <c r="AE53" s="8"/>
      <c r="AF53" s="8"/>
      <c r="AG53" s="8"/>
      <c r="AH53" s="8"/>
      <c r="AN53" s="8"/>
    </row>
    <row r="54" spans="1:40" ht="1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120" t="s">
        <v>208</v>
      </c>
      <c r="P54" s="120"/>
      <c r="Q54" s="120"/>
      <c r="R54" s="120"/>
      <c r="S54" s="120"/>
      <c r="T54" s="120"/>
      <c r="U54" s="120"/>
      <c r="V54" s="120"/>
      <c r="W54" s="120"/>
      <c r="X54" s="120"/>
      <c r="Y54" s="86"/>
      <c r="Z54" s="86"/>
      <c r="AA54" s="86"/>
      <c r="AB54" s="86"/>
      <c r="AC54" s="8"/>
      <c r="AD54" s="8"/>
      <c r="AE54" s="8"/>
      <c r="AF54" s="8"/>
      <c r="AG54" s="8"/>
      <c r="AH54" s="8"/>
      <c r="AN54" s="8"/>
    </row>
    <row r="55" spans="1:40" ht="15" customHeight="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121" t="s">
        <v>103</v>
      </c>
      <c r="P55" s="121"/>
      <c r="Q55" s="121"/>
      <c r="R55" s="121"/>
      <c r="S55" s="121"/>
      <c r="T55" s="121"/>
      <c r="U55" s="121"/>
      <c r="V55" s="121"/>
      <c r="W55" s="121"/>
      <c r="X55" s="121"/>
      <c r="Y55" s="86"/>
      <c r="Z55" s="86"/>
      <c r="AA55" s="86"/>
      <c r="AB55" s="86"/>
      <c r="AC55" s="8"/>
      <c r="AD55" s="8"/>
      <c r="AE55" s="8"/>
      <c r="AF55" s="8"/>
      <c r="AG55" s="8"/>
      <c r="AH55" s="8"/>
      <c r="AN55" s="8"/>
    </row>
    <row r="56" spans="1:40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N56" s="8"/>
    </row>
    <row r="57" spans="1:40" ht="30" customHeight="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122" t="s">
        <v>118</v>
      </c>
      <c r="P57" s="122"/>
      <c r="Q57" s="122"/>
      <c r="R57" s="8"/>
      <c r="S57" s="87"/>
      <c r="T57" s="87"/>
      <c r="U57" s="87"/>
      <c r="V57" s="87"/>
      <c r="W57" s="8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N57" s="8"/>
    </row>
    <row r="58" spans="1:40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9" t="s">
        <v>104</v>
      </c>
      <c r="P58" s="8"/>
      <c r="Q58" s="8"/>
      <c r="R58" s="8"/>
      <c r="S58" s="90" t="s">
        <v>105</v>
      </c>
      <c r="T58" s="90"/>
      <c r="U58" s="90"/>
      <c r="V58" s="90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N58" s="8"/>
    </row>
    <row r="59" spans="1:40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17" t="s">
        <v>106</v>
      </c>
      <c r="T59" s="115">
        <v>0</v>
      </c>
      <c r="U59" s="91"/>
      <c r="V59" s="92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N59" s="8"/>
    </row>
    <row r="60" spans="1:4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116">
        <v>43927</v>
      </c>
      <c r="P60" s="116"/>
      <c r="Q60" s="116"/>
      <c r="R60" s="8"/>
      <c r="S60" s="17" t="s">
        <v>107</v>
      </c>
      <c r="T60" s="115">
        <v>0</v>
      </c>
      <c r="U60" s="92"/>
      <c r="V60" s="92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N60" s="8"/>
    </row>
    <row r="61" spans="1:40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3" t="s">
        <v>108</v>
      </c>
      <c r="P61" s="94"/>
      <c r="Q61" s="94"/>
      <c r="R61" s="8"/>
      <c r="S61" s="17" t="s">
        <v>109</v>
      </c>
      <c r="T61" s="115">
        <v>0</v>
      </c>
      <c r="U61" s="92"/>
      <c r="V61" s="92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N61" s="8"/>
    </row>
  </sheetData>
  <mergeCells count="24">
    <mergeCell ref="O4:P4"/>
    <mergeCell ref="S4:X4"/>
    <mergeCell ref="O5:P5"/>
    <mergeCell ref="S5:X5"/>
    <mergeCell ref="AE5:AF5"/>
    <mergeCell ref="AJ7:AJ11"/>
    <mergeCell ref="AL7:AL11"/>
    <mergeCell ref="F8:K8"/>
    <mergeCell ref="L8:L12"/>
    <mergeCell ref="O8:P8"/>
    <mergeCell ref="S8:U8"/>
    <mergeCell ref="Y8:Y12"/>
    <mergeCell ref="Z8:Z12"/>
    <mergeCell ref="F9:K9"/>
    <mergeCell ref="AA12:AB12"/>
    <mergeCell ref="O7:P7"/>
    <mergeCell ref="S7:U7"/>
    <mergeCell ref="O60:Q60"/>
    <mergeCell ref="O15:R15"/>
    <mergeCell ref="Q47:X47"/>
    <mergeCell ref="O50:X52"/>
    <mergeCell ref="O54:X54"/>
    <mergeCell ref="O55:X55"/>
    <mergeCell ref="O57:Q57"/>
  </mergeCells>
  <conditionalFormatting sqref="M14 M16:M43">
    <cfRule type="cellIs" dxfId="19" priority="20" stopIfTrue="1" operator="notEqual">
      <formula>$N14</formula>
    </cfRule>
  </conditionalFormatting>
  <conditionalFormatting sqref="N14:O14 R14 W14:X14 N16:O43 R16:R43 W16:X43">
    <cfRule type="expression" dxfId="18" priority="18" stopIfTrue="1">
      <formula>$C14=1</formula>
    </cfRule>
    <cfRule type="expression" dxfId="17" priority="19" stopIfTrue="1">
      <formula>OR($C14=0,$C14=2,$C14=3,$C14=4)</formula>
    </cfRule>
  </conditionalFormatting>
  <conditionalFormatting sqref="U14:V14 U16:V43">
    <cfRule type="expression" dxfId="16" priority="15" stopIfTrue="1">
      <formula>$C14=1</formula>
    </cfRule>
    <cfRule type="expression" dxfId="15" priority="16" stopIfTrue="1">
      <formula>OR($C14=0,$C14=2,$C14=3,$C14=4)</formula>
    </cfRule>
    <cfRule type="expression" dxfId="14" priority="17" stopIfTrue="1">
      <formula>AND(TIPOORCAMENTO="Licitado",$C14&lt;&gt;"L",$C14&lt;&gt;-1)</formula>
    </cfRule>
  </conditionalFormatting>
  <conditionalFormatting sqref="P14:Q14 S14:T14 Y14 AG14:AH14 P16:Q43 S16:T43 Y16:Y43 AG16:AH43">
    <cfRule type="expression" dxfId="13" priority="13" stopIfTrue="1">
      <formula>$C14=1</formula>
    </cfRule>
    <cfRule type="expression" dxfId="12" priority="14" stopIfTrue="1">
      <formula>OR($C14=0,$C14=2,$C14=3,$C14=4)</formula>
    </cfRule>
  </conditionalFormatting>
  <conditionalFormatting sqref="AJ7:AJ44">
    <cfRule type="expression" dxfId="11" priority="10" stopIfTrue="1">
      <formula>OR(ACOMPANHAMENTO&lt;&gt;"BM",TIPOORCAMENTO="Licitado")</formula>
    </cfRule>
    <cfRule type="expression" dxfId="10" priority="11" stopIfTrue="1">
      <formula>$C7=1</formula>
    </cfRule>
    <cfRule type="expression" dxfId="9" priority="12" stopIfTrue="1">
      <formula>OR(AND(ISNUMBER($C7),$C7=0),$C7=2,$C7=3,$C7=4)</formula>
    </cfRule>
  </conditionalFormatting>
  <conditionalFormatting sqref="AL7:AL44">
    <cfRule type="expression" dxfId="8" priority="7" stopIfTrue="1">
      <formula>TIPOORCAMENTO="PROPOSTO"</formula>
    </cfRule>
    <cfRule type="expression" dxfId="7" priority="8" stopIfTrue="1">
      <formula>$C7=1</formula>
    </cfRule>
    <cfRule type="expression" dxfId="6" priority="9" stopIfTrue="1">
      <formula>OR(AND(ISNUMBER($C7),$C7=0),$C7=2,$C7=3,$C7=4)</formula>
    </cfRule>
  </conditionalFormatting>
  <conditionalFormatting sqref="O8:P8">
    <cfRule type="expression" dxfId="5" priority="6" stopIfTrue="1">
      <formula>ISERROR(INDIRECT($F$9))</formula>
    </cfRule>
  </conditionalFormatting>
  <conditionalFormatting sqref="S7:V8">
    <cfRule type="expression" dxfId="4" priority="5" stopIfTrue="1">
      <formula>TIPOORCAMENTO="Proposto"</formula>
    </cfRule>
  </conditionalFormatting>
  <conditionalFormatting sqref="S9:V9">
    <cfRule type="expression" dxfId="3" priority="4" stopIfTrue="1">
      <formula>TIPOORCAMENTO="Proposto"</formula>
    </cfRule>
  </conditionalFormatting>
  <conditionalFormatting sqref="AM7:AN44">
    <cfRule type="expression" dxfId="2" priority="1" stopIfTrue="1">
      <formula>TIPOORCAMENTO="PROPOSTO"</formula>
    </cfRule>
    <cfRule type="expression" dxfId="1" priority="2" stopIfTrue="1">
      <formula>$C7=1</formula>
    </cfRule>
    <cfRule type="expression" dxfId="0" priority="3" stopIfTrue="1">
      <formula>OR(AND(ISNUMBER($C7),$C7=0),$C7=2,$C7=3,$C7=4)</formula>
    </cfRule>
  </conditionalFormatting>
  <dataValidations xWindow="1203" yWindow="397" count="7">
    <dataValidation type="decimal" operator="greaterThan" allowBlank="1" showErrorMessage="1" error="Apenas números decimais maiores que zero." sqref="U14 AJ14 AL14 U16:U43 AL16:AL43 AJ16:AJ43">
      <formula1>0</formula1>
      <formula2>0</formula2>
    </dataValidation>
    <dataValidation type="list" allowBlank="1" sqref="P14 P16:P43">
      <formula1>"SINAPI,SINAPI-I,SICRO,Composição,Cotação"</formula1>
      <formula2>0</formula2>
    </dataValidation>
    <dataValidation type="list" errorStyle="warning" allowBlank="1" showInputMessage="1" showErrorMessage="1" errorTitle="Aviso BDI" error="Selecione um dos 3 BDI da lista.&#10;&#10;Caso tenha mais de 3 BDI nesta Planilha Orçamentária digite apenas valor percentual." promptTitle="Legenda:" prompt="RA: Rateio proporcional entre Repasse e Contrapartida.&#10;RP: 100% Repasse&#10;CP: 100% Contrapartida&#10;OU: 100% Outros." sqref="Y14 Y16:Y43">
      <formula1>"RA,RP,CP,OU"</formula1>
      <formula2>0</formula2>
    </dataValidation>
    <dataValidation type="list" errorStyle="warning" allowBlank="1" showErrorMessage="1" errorTitle="Aviso BDI" error="Selecione um dos 3 BDI da lista.&#10;&#10;Caso tenha mais de 3 BDI nesta Planilha Orçamentária digite apenas valor percentual." sqref="V14 V16:V43">
      <formula1>"BDI 1,BDI 2,BDI 3,0,00%"</formula1>
      <formula2>0</formula2>
    </dataValidation>
    <dataValidation type="list" showErrorMessage="1" errorTitle="Erro de Entrada" error="Selecione somente os itens da lista." promptTitle="Nível:" prompt="Selecione na lista o nível de itemização da Planilha." sqref="M14 M16:M43">
      <formula1>"Meta,Nível 2,Nível 3,Nível 4,Serviço"</formula1>
      <formula2>0</formula2>
    </dataValidation>
    <dataValidation allowBlank="1" showInputMessage="1" showErrorMessage="1" prompt="A entrada de quantidades é feita na coluna AJ se acompanhamento por BM, ou na aba &quot;Memória de Cálculo/PLQ&quot; se acompanhamento por PLE." sqref="T14 T16:T43"/>
    <dataValidation allowBlank="1" showInputMessage="1" showErrorMessage="1" prompt="Para Orçamento Proposto, o Preço Unitário é resultado do produto do Custo Unitário pelo BDI.&#10;Para Orçamento Licitado, deve ser preenchido na Coluna AL." sqref="W14 W16:W43"/>
  </dataValidation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META 3-RUA 18 B. CASTANHEIRAS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danielealves</dc:creator>
  <cp:lastModifiedBy>danielealves</cp:lastModifiedBy>
  <dcterms:created xsi:type="dcterms:W3CDTF">2020-04-06T16:36:06Z</dcterms:created>
  <dcterms:modified xsi:type="dcterms:W3CDTF">2020-04-06T18:16:44Z</dcterms:modified>
</cp:coreProperties>
</file>