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85"/>
  </bookViews>
  <sheets>
    <sheet name="META 7-AV ADAIL TOFANI - LIBERD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IF(AUTOEVENTO&lt;&gt;"manual",MAX([1]CÁLCULO!$M$15:$M$48),MAX(OFFSET([1]EVENTOS!$C$14:$C$65,1,0)))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IF(AUTOEVENTO="manual",SUMIF([1]CÁLCULO!$M$15:$M$48,1,#REF!),0)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SUMIF([1]CÁLCULO!$M$15:$M$48,[1]CRONOPLE!$B1,OFFSET([1]CÁLCULO!$AI$15:$AI$48,0,[1]CRONOPLE!A$12))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OFFSET([1]BM!$R$15,1,0):OFFSET([1]BM!$R$48,-1,0)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OFFSET([1]CÁLCULO!$P$15,1,1):OFFSET([1]CÁLCULO!$AI$48,-1,-1)</definedName>
    <definedName name="Import.PLQ.MemCalc" hidden="1">OFFSET([1]CÁLCULO!$I$15,1,0):OFFSET([1]CÁLCULO!$I$48,-1,0)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SUMIF([1]CÁLCULO!$M$15:$M$48,[1]PLE!$B1,OFFSET([1]CÁLCULO!$AI$15:$AI$48,0,[1]PLE!A$12))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5" i="2"/>
  <c r="X16"/>
  <c r="X17"/>
  <c r="X23"/>
  <c r="X25"/>
  <c r="X31"/>
  <c r="X36"/>
  <c r="X40"/>
  <c r="X46"/>
  <c r="W47"/>
  <c r="X47" s="1"/>
  <c r="X45"/>
  <c r="W45"/>
  <c r="X44"/>
  <c r="W44"/>
  <c r="X43"/>
  <c r="W43"/>
  <c r="X42"/>
  <c r="W42"/>
  <c r="X41"/>
  <c r="W41"/>
  <c r="W39"/>
  <c r="X39" s="1"/>
  <c r="X38"/>
  <c r="W38"/>
  <c r="W37"/>
  <c r="X37" s="1"/>
  <c r="W35"/>
  <c r="X35" s="1"/>
  <c r="X34"/>
  <c r="W34"/>
  <c r="W33"/>
  <c r="X33" s="1"/>
  <c r="X32"/>
  <c r="W32"/>
  <c r="W30"/>
  <c r="X30" s="1"/>
  <c r="W29"/>
  <c r="X29" s="1"/>
  <c r="W28"/>
  <c r="X28" s="1"/>
  <c r="W27"/>
  <c r="X27" s="1"/>
  <c r="W26"/>
  <c r="X26" s="1"/>
  <c r="W24"/>
  <c r="X24" s="1"/>
  <c r="W19"/>
  <c r="X19" s="1"/>
  <c r="W20"/>
  <c r="X20" s="1"/>
  <c r="W21"/>
  <c r="X21" s="1"/>
  <c r="W22"/>
  <c r="X22" s="1"/>
  <c r="W18"/>
  <c r="X18" s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<sst xmlns="http://schemas.openxmlformats.org/spreadsheetml/2006/main" count="611" uniqueCount="223">
  <si>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</si>
  <si>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</si>
  <si>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</si>
  <si>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</si>
  <si>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</si>
  <si>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</si>
  <si>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</si>
  <si>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</si>
  <si>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</si>
  <si>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</si>
  <si>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</si>
  <si>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</si>
  <si>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</si>
  <si>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</si>
  <si>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</si>
  <si>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</si>
  <si>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</si>
  <si>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</si>
  <si>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</si>
  <si>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</si>
  <si>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</si>
  <si>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</si>
  <si>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</si>
  <si>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FILTRO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</si>
  <si>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</si>
  <si>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</si>
  <si>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</si>
  <si>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</si>
  <si>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</si>
  <si>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</si>
  <si>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</si>
  <si>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</si>
  <si>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</si>
  <si>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</si>
  <si>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</si>
  <si>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</si>
  <si>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</si>
  <si>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</si>
  <si>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</si>
  <si>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</si>
  <si>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</si>
  <si>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</si>
  <si>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</si>
  <si>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</si>
  <si>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</si>
  <si>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</si>
  <si>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</si>
  <si>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</si>
  <si>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</si>
  <si>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</si>
  <si>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</si>
  <si>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</si>
  <si>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</si>
  <si>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</si>
  <si>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</si>
  <si>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</si>
  <si>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</si>
  <si>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</si>
  <si>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</si>
  <si>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</si>
  <si>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</si>
  <si>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</si>
  <si>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</si>
  <si>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</si>
  <si>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L</t>
  </si>
  <si>
    <t>F</t>
  </si>
  <si>
    <t>META 7 - RESTAURAÇÃO DA TRAFEGABILIDADE DA AVENIDA ADAIL TOFANI - LIBERDADE</t>
  </si>
  <si>
    <t>SERVIÇOS PRELIMINARES</t>
  </si>
  <si>
    <t>SINAPI-I</t>
  </si>
  <si>
    <t>10778</t>
  </si>
  <si>
    <t>10775</t>
  </si>
  <si>
    <t>SUDECAP</t>
  </si>
  <si>
    <t>01.09.10</t>
  </si>
  <si>
    <t>SETOP EDI</t>
  </si>
  <si>
    <t>ED-50137</t>
  </si>
  <si>
    <t>74209/1</t>
  </si>
  <si>
    <t>ADMINISTRAÇÃO LOCAL</t>
  </si>
  <si>
    <t>TCU</t>
  </si>
  <si>
    <t>ADM</t>
  </si>
  <si>
    <t>ADMINISTRAÇÃO LOCAL 5%</t>
  </si>
  <si>
    <t>%</t>
  </si>
  <si>
    <t>DEMOLIÇÃO E SERVIÇOS DE TERRA</t>
  </si>
  <si>
    <t>97636</t>
  </si>
  <si>
    <t>89903</t>
  </si>
  <si>
    <t>96385</t>
  </si>
  <si>
    <t>97914</t>
  </si>
  <si>
    <t>83344</t>
  </si>
  <si>
    <t>CONTENÇÃO</t>
  </si>
  <si>
    <t>92750</t>
  </si>
  <si>
    <t>94997</t>
  </si>
  <si>
    <t>94284</t>
  </si>
  <si>
    <t>94274</t>
  </si>
  <si>
    <t>DRENAGEM</t>
  </si>
  <si>
    <t>99257</t>
  </si>
  <si>
    <t>95571</t>
  </si>
  <si>
    <t>19.24.02</t>
  </si>
  <si>
    <t>PAVIMENTAÇÃO</t>
  </si>
  <si>
    <t>96397</t>
  </si>
  <si>
    <t>95997</t>
  </si>
  <si>
    <t>95303</t>
  </si>
  <si>
    <t>96401</t>
  </si>
  <si>
    <t>72942</t>
  </si>
  <si>
    <t>LIMPEZA</t>
  </si>
  <si>
    <t>99814</t>
  </si>
  <si>
    <t>Encargos sociais:</t>
  </si>
  <si>
    <t>Para elaboração deste orçamento, foram utilizados os encargos sociais do SINAPI para a Unidade da Federação indicada.</t>
  </si>
  <si>
    <t>Observações: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</si>
  <si>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</si>
  <si>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</si>
  <si>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</si>
  <si>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</si>
  <si>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</si>
  <si>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</si>
  <si>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</si>
  <si>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</si>
  <si>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MUNICÍPIO DE SANTA LUZIA</t>
  </si>
  <si>
    <t>DEFESA CIVIL</t>
  </si>
  <si>
    <t>DESCRIÇÃO DO LOTE</t>
  </si>
  <si>
    <t>MUNICÍPIO / UF</t>
  </si>
  <si>
    <t>'[Referência 09-2019.xls]Banco'!$a5:$a$65536</t>
  </si>
  <si>
    <t>BELO HORIZONTE</t>
  </si>
  <si>
    <t>09-19 (N DES.)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</si>
  <si>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</si>
  <si>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</si>
  <si>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</si>
  <si>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</si>
  <si>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</si>
  <si>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</si>
  <si>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</si>
  <si>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</si>
  <si>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</si>
  <si>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</si>
  <si>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</si>
  <si>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-</t>
  </si>
  <si>
    <t>(Sem Código)</t>
  </si>
  <si>
    <t>1.</t>
  </si>
  <si>
    <t>1.1.</t>
  </si>
  <si>
    <t>1.1.1.</t>
  </si>
  <si>
    <t>LOCACAO DE CONTAINER 2,30 X 6,00 M, ALT. 2,50 M,  PARA SANITARIO,  COM 4 BACIAS, 8 CHUVEIROS,1 LAVATORIO E 1 MICTORIO</t>
  </si>
  <si>
    <t xml:space="preserve">MES   </t>
  </si>
  <si>
    <t>SINAPI-I 10778</t>
  </si>
  <si>
    <t>1.1.2.</t>
  </si>
  <si>
    <t>LOCACAO DE CONTAINER 2,30  X  6,00 M, ALT. 2,50 M, COM 1 SANITARIO, PARA ESCRITORIO, COMPLETO, SEM DIVISORIAS INTERNAS</t>
  </si>
  <si>
    <t>SINAPI-I 10775</t>
  </si>
  <si>
    <t>1.1.3.</t>
  </si>
  <si>
    <t>CONTAINER 6,0X2,30X2,82 M COM ISOLAMENTO TERMICODEPOSITO E FERRAMENTARIA COM LAVATORIO</t>
  </si>
  <si>
    <t>MES</t>
  </si>
  <si>
    <t>SUDECAP 01.09.10</t>
  </si>
  <si>
    <t>1.1.4.</t>
  </si>
  <si>
    <t>MOBILIZAÇÃO E DESMOBILIZAÇÃO DE CONTAINER, INCLUSIVE INSTALAÇÃO E TRANSPORTE COM CAMINHÃO GUINDAUTO (MUNCK)</t>
  </si>
  <si>
    <t>UN</t>
  </si>
  <si>
    <t>SETOP EDI ED-50137</t>
  </si>
  <si>
    <t>1.1.5.</t>
  </si>
  <si>
    <t>PLACA DE OBRA EM CHAPA DE ACO GALVANIZADO</t>
  </si>
  <si>
    <t>M2</t>
  </si>
  <si>
    <t>SINAPI 74209/1</t>
  </si>
  <si>
    <t>1.2.</t>
  </si>
  <si>
    <t>1.2.1.</t>
  </si>
  <si>
    <t>TCU ADM</t>
  </si>
  <si>
    <t>(Código não identificado nas referências)</t>
  </si>
  <si>
    <t>1.3.</t>
  </si>
  <si>
    <t>1.3.1.</t>
  </si>
  <si>
    <t>DEMOLIÇÃO PARCIAL DE PAVIMENTO ASFÁLTICO, DE FORMA MECANIZADA, SEM REAPROVEITAMENTO. AF_12/2017</t>
  </si>
  <si>
    <t>SINAPI 97636</t>
  </si>
  <si>
    <t>1.3.2.</t>
  </si>
  <si>
    <t>ESCAVAÇÃO VERTICAL A CÉU ABERTO, INCLUINDO CARGA, DESCARGA E TRANSPORTE, EM SOLO DE 1ª CATEGORIA COM ESCAVADEIRA HIDRÁULICA (CAÇAMBA: 0,8 M³ / 111 HP), FROTA DE 2 CAMINHÕES BASCULANTES DE 18 M³, DMT DE 0,2 KM E VELOCIDADE MÉDIA 4 KM/H. AF_12/2013</t>
  </si>
  <si>
    <t>M3</t>
  </si>
  <si>
    <t>SINAPI 89903</t>
  </si>
  <si>
    <t>1.3.3.</t>
  </si>
  <si>
    <t>EXECUÇÃO E COMPACTAÇÃO DE ATERRO COM SOLO PREDOMINANTEMENTE ARGILOSO - EXCLUSIVE ESCAVAÇÃO, CARGA E TRANSPORTE E SOLO. AF_09/2017</t>
  </si>
  <si>
    <t>SINAPI 96385</t>
  </si>
  <si>
    <t>1.3.4.</t>
  </si>
  <si>
    <t>TRANSPORTE COM CAMINHÃO BASCULANTE DE 6 M3, EM VIA URBANA PAVIMENTADA, DMT ATÉ 30 KM (UNIDADE: M3XKM). AF_01/2018</t>
  </si>
  <si>
    <t>M3XKM</t>
  </si>
  <si>
    <t>SINAPI 97914</t>
  </si>
  <si>
    <t>1.3.5.</t>
  </si>
  <si>
    <t>ESPALHAMENTO DE MATERIAL EM BOTA FORA, COM UTILIZACAO DE TRATOR DE ESTEIRAS DE 165 HP</t>
  </si>
  <si>
    <t>SINAPI 83344</t>
  </si>
  <si>
    <t>1.4.</t>
  </si>
  <si>
    <t>1.4.1.</t>
  </si>
  <si>
    <t>MURO DE GABIÃO, ENCHIMENTO COM PEDRA DE MÃO TIPO RACHÃO, COM SOLO REFORÇADO, PARA MUROS COM ALTURA MAIOR QUE 4 M E MENOR OU IGUAL A 12 M   FORNECIMENTO E EXECUÇÃO. AF_12/2015</t>
  </si>
  <si>
    <t>SINAPI 92750</t>
  </si>
  <si>
    <t>1.4.2.</t>
  </si>
  <si>
    <t>EXECUÇÃO DE PASSEIO (CALÇADA) OU PISO DE CONCRETO COM CONCRETO MOLDADO IN LOCO, USINADO, ACABAMENTO CONVENCIONAL, ESPESSURA 10 CM, ARMADO. AF_07/2016</t>
  </si>
  <si>
    <t>SINAPI 94997</t>
  </si>
  <si>
    <t>1.4.3.</t>
  </si>
  <si>
    <t>EXECUÇÃO DE SARJETA DE CONCRETO USINADO, MOLDADA  IN LOCO  EM TRECHO CURVO, 45 CM BASE X 15 CM ALTURA. AF_06/2016</t>
  </si>
  <si>
    <t>M</t>
  </si>
  <si>
    <t>SINAPI 94284</t>
  </si>
  <si>
    <t>1.4.4.</t>
  </si>
  <si>
    <t>ASSENTAMENTO DE GUIA (MEIO-FIO) EM TRECHO CURVO, CONFECCIONADA EM CONCRETO PRÉ-FABRICADO, DIMENSÕES 100X15X13X30 CM (COMPRIMENTO X BASE INFERIOR X BASE SUPERIOR X ALTURA), PARA VIAS URBANAS (USO VIÁRIO). AF_06/2016</t>
  </si>
  <si>
    <t>SINAPI 94274</t>
  </si>
  <si>
    <t>1.5.</t>
  </si>
  <si>
    <t>1.5.1.</t>
  </si>
  <si>
    <t>CAIXA ENTERRADA HIDRÁULICA RETANGULAR EM ALVENARIA COM TIJOLOS CERÂMICOS MACIÇOS, DIMENSÕES INTERNAS: 1X1X0,6 M PARA REDE DE DRENAGEM. AF_05/2018</t>
  </si>
  <si>
    <t>SINAPI 99257</t>
  </si>
  <si>
    <t>1.5.2.</t>
  </si>
  <si>
    <t>TUBO DE CONCRETO (SIMPLES) PARA REDES COLETORAS DE ÁGUAS PLUVIAIS, DIÂMETRO DE 400 MM, JUNTA RÍGIDA, INSTALADO EM LOCAL COM ALTO NÍVEL DE INTERFERÊNCIAS - FORNECIMENTO E ASSENTAMENTO. AF_12/2015</t>
  </si>
  <si>
    <t>SINAPI 95571</t>
  </si>
  <si>
    <t>1.5.3.</t>
  </si>
  <si>
    <t>DESCIDA D'AGUA TIPO CALHA - PADRAO SUDECAPD=  500 MM</t>
  </si>
  <si>
    <t>SUDECAP 19.24.02</t>
  </si>
  <si>
    <t>1.6.</t>
  </si>
  <si>
    <t>1.6.1.</t>
  </si>
  <si>
    <t>EXECUÇÃO E COMPACTAÇÃO DE BASE E OU SUB BASE COM BRITA GRADUADA TRATADA COM CIMENTO - EXCLUSIVE CARGA E TRANSPORTE. AF_09/2017</t>
  </si>
  <si>
    <t>SINAPI 96397</t>
  </si>
  <si>
    <t>1.6.2.</t>
  </si>
  <si>
    <t>CONSTRUÇÃO DE PAVIMENTO COM APLICAÇÃO DE CONCRETO BETUMINOSO USINADO A QUENTE (CBUQ), CAMADA DE ROLAMENTO, COM ESPESSURA DE 6,0 CM - EXCLUSIVE TRANSPORTE. AF_03/2017</t>
  </si>
  <si>
    <t>SINAPI 95997</t>
  </si>
  <si>
    <t>1.6.3.</t>
  </si>
  <si>
    <t>TRANSPORTE COM CAMINHÃO BASCULANTE 10 M3 DE MASSA ASFALTICA PARA PAVIMENTAÇÃO URBANA</t>
  </si>
  <si>
    <t>SINAPI 95303</t>
  </si>
  <si>
    <t>1.6.4.</t>
  </si>
  <si>
    <t>EXECUÇÃO DE IMPRIMAÇÃO COM ASFALTO DILUÍDO CM-30. AF_09/2017</t>
  </si>
  <si>
    <t>SINAPI 96401</t>
  </si>
  <si>
    <t>1.6.5.</t>
  </si>
  <si>
    <t>PINTURA DE LIGACAO COM EMULSAO RR-1C</t>
  </si>
  <si>
    <t>SINAPI 72942</t>
  </si>
  <si>
    <t>1.7.</t>
  </si>
  <si>
    <t>1.7.1.</t>
  </si>
  <si>
    <t>LIMPEZA DE SUPERFÍCIE COM JATO DE ALTA PRESSÃO. AF_04/2019</t>
  </si>
  <si>
    <t>SINAPI 99814</t>
  </si>
  <si>
    <t>Foi considerado arredondamento de duas casas decimais para Quantidade; Custo Unitário; BDI; Preço Unitário; Preço Total.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</si>
</sst>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9" formatCode="_-* #,##0.00_-;\-* #,##0.00_-;_-* \-??_-;_-@_-"/>
  </numFmts>
  <fonts count="23">
    <font>
      <sz val="10"/>
      <name val="Arial"/>
      <family val="2"/>
    </font>
    <font>
      <sz val="10"/>
      <name val="Arial"/>
      <family val="2"/>
    </font>
    <font>
      <sz val="14"/>
      <color indexed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7" fillId="0" borderId="0"/>
    <xf numFmtId="0" fontId="1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9" fontId="1" fillId="0" borderId="0" applyFill="0" applyBorder="0" applyAlignment="0" applyProtection="0"/>
  </cellStyleXfs>
  <cellXfs count="133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5" fillId="0" borderId="1" xfId="3" applyFont="1" applyBorder="1" applyAlignment="1" applyProtection="1">
      <alignment vertical="top"/>
    </xf>
    <xf numFmtId="0" fontId="5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8" fillId="0" borderId="0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Protection="1">
      <protection locked="0"/>
    </xf>
    <xf numFmtId="0" fontId="5" fillId="0" borderId="0" xfId="3" applyFont="1" applyBorder="1" applyAlignment="1" applyProtection="1">
      <alignment horizontal="center" vertical="top"/>
    </xf>
    <xf numFmtId="0" fontId="5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11" fillId="0" borderId="9" xfId="0" applyFont="1" applyBorder="1" applyAlignment="1" applyProtection="1">
      <alignment horizontal="center" vertical="center" wrapText="1"/>
    </xf>
    <xf numFmtId="0" fontId="12" fillId="0" borderId="0" xfId="0" applyFont="1"/>
    <xf numFmtId="0" fontId="8" fillId="0" borderId="2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49" fontId="0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165" fontId="0" fillId="4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9" fillId="3" borderId="19" xfId="2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/>
    <xf numFmtId="0" fontId="0" fillId="0" borderId="21" xfId="0" applyFont="1" applyBorder="1"/>
    <xf numFmtId="0" fontId="8" fillId="0" borderId="0" xfId="0" applyFont="1" applyFill="1"/>
    <xf numFmtId="0" fontId="0" fillId="0" borderId="0" xfId="0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5" fontId="0" fillId="4" borderId="19" xfId="1" applyFont="1" applyFill="1" applyBorder="1" applyAlignment="1" applyProtection="1">
      <alignment vertical="center" wrapText="1"/>
      <protection locked="0"/>
    </xf>
    <xf numFmtId="165" fontId="0" fillId="4" borderId="16" xfId="1" applyFont="1" applyFill="1" applyBorder="1" applyAlignment="1" applyProtection="1">
      <alignment vertical="center" wrapText="1"/>
      <protection locked="0"/>
    </xf>
    <xf numFmtId="49" fontId="5" fillId="5" borderId="23" xfId="0" applyNumberFormat="1" applyFont="1" applyFill="1" applyBorder="1" applyAlignment="1" applyProtection="1">
      <alignment horizontal="center" vertical="center"/>
    </xf>
    <xf numFmtId="10" fontId="5" fillId="5" borderId="23" xfId="2" applyNumberFormat="1" applyFont="1" applyFill="1" applyBorder="1" applyAlignment="1" applyProtection="1">
      <alignment horizontal="center" vertical="center"/>
    </xf>
    <xf numFmtId="0" fontId="8" fillId="0" borderId="0" xfId="0" applyFont="1"/>
    <xf numFmtId="10" fontId="5" fillId="5" borderId="26" xfId="1" applyNumberFormat="1" applyFont="1" applyFill="1" applyBorder="1" applyAlignment="1" applyProtection="1">
      <alignment horizontal="center" vertical="center"/>
    </xf>
    <xf numFmtId="10" fontId="5" fillId="5" borderId="2" xfId="1" applyNumberFormat="1" applyFont="1" applyFill="1" applyBorder="1" applyAlignment="1" applyProtection="1">
      <alignment horizontal="center" vertical="center"/>
    </xf>
    <xf numFmtId="10" fontId="5" fillId="5" borderId="25" xfId="1" applyNumberFormat="1" applyFont="1" applyFill="1" applyBorder="1" applyAlignment="1" applyProtection="1">
      <alignment horizontal="center" vertical="center"/>
    </xf>
    <xf numFmtId="49" fontId="0" fillId="4" borderId="17" xfId="0" applyNumberFormat="1" applyFill="1" applyBorder="1" applyAlignment="1" applyProtection="1">
      <alignment horizontal="center" vertical="center" wrapText="1"/>
      <protection locked="0"/>
    </xf>
    <xf numFmtId="49" fontId="0" fillId="3" borderId="17" xfId="0" applyNumberFormat="1" applyFill="1" applyBorder="1" applyAlignment="1" applyProtection="1">
      <alignment horizontal="center" vertical="center" wrapText="1"/>
      <protection locked="0"/>
    </xf>
    <xf numFmtId="0" fontId="0" fillId="6" borderId="22" xfId="0" applyFont="1" applyFill="1" applyBorder="1"/>
    <xf numFmtId="0" fontId="0" fillId="6" borderId="24" xfId="0" applyFont="1" applyFill="1" applyBorder="1" applyProtection="1"/>
    <xf numFmtId="0" fontId="0" fillId="6" borderId="23" xfId="0" applyFont="1" applyFill="1" applyBorder="1"/>
    <xf numFmtId="0" fontId="0" fillId="6" borderId="24" xfId="0" applyFont="1" applyFill="1" applyBorder="1"/>
    <xf numFmtId="0" fontId="0" fillId="7" borderId="22" xfId="0" applyFont="1" applyFill="1" applyBorder="1"/>
    <xf numFmtId="0" fontId="0" fillId="7" borderId="24" xfId="0" applyFont="1" applyFill="1" applyBorder="1"/>
    <xf numFmtId="0" fontId="0" fillId="8" borderId="4" xfId="0" applyFont="1" applyFill="1" applyBorder="1"/>
    <xf numFmtId="0" fontId="0" fillId="7" borderId="23" xfId="0" applyFont="1" applyFill="1" applyBorder="1"/>
    <xf numFmtId="0" fontId="17" fillId="0" borderId="0" xfId="0" applyFont="1"/>
    <xf numFmtId="0" fontId="17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7" fillId="0" borderId="0" xfId="0" applyFont="1" applyFill="1" applyBorder="1" applyAlignment="1" applyProtection="1">
      <alignment horizontal="left" wrapText="1"/>
    </xf>
    <xf numFmtId="0" fontId="17" fillId="0" borderId="0" xfId="0" applyFont="1" applyFill="1" applyBorder="1" applyAlignment="1" applyProtection="1">
      <alignment horizontal="left" wrapText="1"/>
      <protection locked="0"/>
    </xf>
    <xf numFmtId="0" fontId="18" fillId="0" borderId="0" xfId="0" applyFont="1" applyFill="1" applyBorder="1" applyAlignment="1" applyProtection="1">
      <alignment horizontal="left" wrapText="1"/>
    </xf>
    <xf numFmtId="0" fontId="18" fillId="0" borderId="28" xfId="4" applyFont="1" applyBorder="1" applyAlignment="1" applyProtection="1">
      <alignment vertical="center"/>
    </xf>
    <xf numFmtId="0" fontId="0" fillId="0" borderId="28" xfId="0" applyBorder="1"/>
    <xf numFmtId="0" fontId="5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0" fontId="5" fillId="0" borderId="5" xfId="0" applyFont="1" applyBorder="1"/>
    <xf numFmtId="0" fontId="0" fillId="0" borderId="5" xfId="0" applyFont="1" applyBorder="1"/>
    <xf numFmtId="0" fontId="7" fillId="3" borderId="1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>
      <alignment vertical="center" wrapText="1" shrinkToFit="1"/>
    </xf>
    <xf numFmtId="0" fontId="0" fillId="4" borderId="17" xfId="0" applyFont="1" applyFill="1" applyBorder="1" applyAlignment="1" applyProtection="1">
      <alignment horizontal="left" vertical="center" wrapText="1"/>
      <protection locked="0"/>
    </xf>
    <xf numFmtId="0" fontId="0" fillId="4" borderId="17" xfId="0" applyFont="1" applyFill="1" applyBorder="1" applyAlignment="1" applyProtection="1">
      <alignment horizontal="center" vertical="center" wrapText="1"/>
      <protection locked="0"/>
    </xf>
    <xf numFmtId="165" fontId="0" fillId="0" borderId="17" xfId="1" applyFont="1" applyFill="1" applyBorder="1" applyAlignment="1" applyProtection="1">
      <alignment vertical="center" shrinkToFit="1"/>
    </xf>
    <xf numFmtId="165" fontId="0" fillId="0" borderId="18" xfId="1" applyFont="1" applyFill="1" applyBorder="1" applyAlignment="1" applyProtection="1">
      <alignment horizontal="center" vertical="center" shrinkToFit="1"/>
    </xf>
    <xf numFmtId="165" fontId="0" fillId="0" borderId="16" xfId="1" applyFont="1" applyFill="1" applyBorder="1" applyAlignment="1" applyProtection="1">
      <alignment vertical="center" shrinkToFit="1"/>
    </xf>
    <xf numFmtId="165" fontId="0" fillId="0" borderId="17" xfId="1" applyFont="1" applyFill="1" applyBorder="1" applyAlignment="1" applyProtection="1">
      <alignment horizontal="center" vertical="center" shrinkToFit="1"/>
    </xf>
    <xf numFmtId="165" fontId="0" fillId="0" borderId="18" xfId="1" applyFont="1" applyFill="1" applyBorder="1" applyAlignment="1" applyProtection="1">
      <alignment vertical="center" shrinkToFit="1"/>
    </xf>
    <xf numFmtId="0" fontId="5" fillId="5" borderId="4" xfId="0" applyFont="1" applyFill="1" applyBorder="1" applyAlignment="1" applyProtection="1">
      <alignment horizontal="center" vertical="center"/>
    </xf>
    <xf numFmtId="165" fontId="5" fillId="5" borderId="23" xfId="1" applyFont="1" applyFill="1" applyBorder="1" applyAlignment="1" applyProtection="1">
      <alignment horizontal="center" vertical="center"/>
    </xf>
    <xf numFmtId="165" fontId="5" fillId="5" borderId="24" xfId="1" applyFont="1" applyFill="1" applyBorder="1" applyAlignment="1" applyProtection="1">
      <alignment horizontal="center" vertical="center" shrinkToFit="1"/>
    </xf>
    <xf numFmtId="165" fontId="16" fillId="5" borderId="4" xfId="1" applyFont="1" applyFill="1" applyBorder="1" applyAlignment="1" applyProtection="1">
      <alignment horizontal="center" vertical="center" shrinkToFit="1"/>
    </xf>
    <xf numFmtId="165" fontId="16" fillId="5" borderId="24" xfId="1" applyFont="1" applyFill="1" applyBorder="1" applyAlignment="1" applyProtection="1">
      <alignment horizontal="center" vertical="center" shrinkToFit="1"/>
    </xf>
    <xf numFmtId="165" fontId="5" fillId="5" borderId="25" xfId="1" applyFont="1" applyFill="1" applyBorder="1" applyAlignment="1" applyProtection="1">
      <alignment horizontal="center" vertical="center"/>
    </xf>
    <xf numFmtId="165" fontId="5" fillId="5" borderId="27" xfId="1" applyFont="1" applyFill="1" applyBorder="1" applyAlignment="1" applyProtection="1">
      <alignment horizontal="center" vertical="center" shrinkToFit="1"/>
    </xf>
    <xf numFmtId="165" fontId="5" fillId="5" borderId="26" xfId="1" applyFont="1" applyFill="1" applyBorder="1" applyAlignment="1" applyProtection="1">
      <alignment horizontal="center" vertical="center"/>
    </xf>
    <xf numFmtId="0" fontId="0" fillId="4" borderId="17" xfId="0" applyFill="1" applyBorder="1" applyAlignment="1" applyProtection="1">
      <alignment horizontal="left" vertical="center" wrapText="1"/>
      <protection locked="0"/>
    </xf>
    <xf numFmtId="0" fontId="0" fillId="4" borderId="17" xfId="0" applyFill="1" applyBorder="1" applyAlignment="1" applyProtection="1">
      <alignment horizontal="center" vertical="center" wrapText="1"/>
      <protection locked="0"/>
    </xf>
    <xf numFmtId="0" fontId="0" fillId="0" borderId="0" xfId="4" applyFont="1" applyFill="1" applyBorder="1" applyAlignment="1" applyProtection="1">
      <alignment vertical="top"/>
    </xf>
    <xf numFmtId="167" fontId="0" fillId="0" borderId="0" xfId="0" applyNumberFormat="1" applyFont="1" applyBorder="1" applyAlignment="1" applyProtection="1">
      <alignment horizontal="left"/>
    </xf>
    <xf numFmtId="0" fontId="5" fillId="5" borderId="22" xfId="0" applyFont="1" applyFill="1" applyBorder="1" applyAlignment="1" applyProtection="1">
      <alignment horizontal="left" vertical="center" wrapText="1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4" borderId="2" xfId="0" applyFont="1" applyFill="1" applyBorder="1" applyAlignment="1" applyProtection="1">
      <alignment horizontal="left" vertical="top" wrapText="1"/>
      <protection locked="0"/>
    </xf>
    <xf numFmtId="0" fontId="18" fillId="0" borderId="4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9" fillId="0" borderId="0" xfId="0" applyFont="1" applyBorder="1" applyAlignment="1">
      <alignment horizontal="center" textRotation="90" wrapText="1"/>
    </xf>
    <xf numFmtId="0" fontId="10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textRotation="90"/>
    </xf>
    <xf numFmtId="0" fontId="0" fillId="0" borderId="2" xfId="4" applyFont="1" applyFill="1" applyBorder="1" applyAlignment="1" applyProtection="1">
      <alignment horizontal="left" vertical="top" wrapText="1"/>
    </xf>
    <xf numFmtId="0" fontId="0" fillId="0" borderId="7" xfId="4" applyFont="1" applyFill="1" applyBorder="1" applyAlignment="1" applyProtection="1">
      <alignment horizontal="left" vertical="top" wrapText="1"/>
    </xf>
    <xf numFmtId="0" fontId="5" fillId="0" borderId="10" xfId="0" applyFont="1" applyBorder="1" applyAlignment="1">
      <alignment horizontal="center"/>
    </xf>
    <xf numFmtId="0" fontId="5" fillId="0" borderId="1" xfId="3" applyFont="1" applyBorder="1" applyAlignment="1" applyProtection="1">
      <alignment horizontal="left" vertical="top"/>
    </xf>
    <xf numFmtId="0" fontId="0" fillId="0" borderId="4" xfId="0" applyFont="1" applyBorder="1" applyAlignment="1">
      <alignment horizontal="center"/>
    </xf>
    <xf numFmtId="0" fontId="5" fillId="0" borderId="6" xfId="3" applyFont="1" applyBorder="1" applyAlignment="1" applyProtection="1">
      <alignment horizontal="left" vertical="top"/>
    </xf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62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1.emf"/><Relationship Id="rId4" Type="http://schemas.openxmlformats.org/officeDocument/2006/relationships/hyperlink" Target="#C&#193;LCULO!D1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12</xdr:col>
      <xdr:colOff>295275</xdr:colOff>
      <xdr:row>0</xdr:row>
      <xdr:rowOff>152400</xdr:rowOff>
    </xdr:from>
    <xdr:to>
      <xdr:col>13</xdr:col>
      <xdr:colOff>285750</xdr:colOff>
      <xdr:row>2</xdr:row>
      <xdr:rowOff>38100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29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609600</xdr:colOff>
      <xdr:row>10</xdr:row>
      <xdr:rowOff>152400</xdr:rowOff>
    </xdr:to>
    <xdr:sp macro="[1]!Linhas.AddLinha" textlink="" fLocksText="0">
      <xdr:nvSpPr>
        <xdr:cNvPr id="5" name="AutoShape 67"/>
        <xdr:cNvSpPr>
          <a:spLocks noChangeArrowheads="1"/>
        </xdr:cNvSpPr>
      </xdr:nvSpPr>
      <xdr:spPr bwMode="auto">
        <a:xfrm>
          <a:off x="14382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85725</xdr:colOff>
      <xdr:row>9</xdr:row>
      <xdr:rowOff>0</xdr:rowOff>
    </xdr:from>
    <xdr:to>
      <xdr:col>17</xdr:col>
      <xdr:colOff>1514475</xdr:colOff>
      <xdr:row>10</xdr:row>
      <xdr:rowOff>152400</xdr:rowOff>
    </xdr:to>
    <xdr:sp macro="[1]!Descrição.fixar" textlink="" fLocksText="0">
      <xdr:nvSpPr>
        <xdr:cNvPr id="6" name="AutoShape 67"/>
        <xdr:cNvSpPr>
          <a:spLocks noChangeArrowheads="1"/>
        </xdr:cNvSpPr>
      </xdr:nvSpPr>
      <xdr:spPr bwMode="auto">
        <a:xfrm>
          <a:off x="44386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676275</xdr:colOff>
      <xdr:row>9</xdr:row>
      <xdr:rowOff>0</xdr:rowOff>
    </xdr:from>
    <xdr:to>
      <xdr:col>17</xdr:col>
      <xdr:colOff>9525</xdr:colOff>
      <xdr:row>10</xdr:row>
      <xdr:rowOff>152400</xdr:rowOff>
    </xdr:to>
    <xdr:sp macro="[1]!Linhas.ExcLinhas" textlink="" fLocksText="0">
      <xdr:nvSpPr>
        <xdr:cNvPr id="7" name="AutoShape 67"/>
        <xdr:cNvSpPr>
          <a:spLocks noChangeArrowheads="1"/>
        </xdr:cNvSpPr>
      </xdr:nvSpPr>
      <xdr:spPr bwMode="auto">
        <a:xfrm>
          <a:off x="29337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1590675</xdr:colOff>
      <xdr:row>9</xdr:row>
      <xdr:rowOff>0</xdr:rowOff>
    </xdr:from>
    <xdr:to>
      <xdr:col>17</xdr:col>
      <xdr:colOff>3248025</xdr:colOff>
      <xdr:row>10</xdr:row>
      <xdr:rowOff>152400</xdr:rowOff>
    </xdr:to>
    <xdr:sp macro="[1]!Descrição.recuperar" textlink="" fLocksText="0">
      <xdr:nvSpPr>
        <xdr:cNvPr id="8" name="AutoShape 67"/>
        <xdr:cNvSpPr>
          <a:spLocks noChangeArrowheads="1"/>
        </xdr:cNvSpPr>
      </xdr:nvSpPr>
      <xdr:spPr bwMode="auto">
        <a:xfrm>
          <a:off x="59436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3312583</xdr:colOff>
      <xdr:row>9</xdr:row>
      <xdr:rowOff>1</xdr:rowOff>
    </xdr:from>
    <xdr:to>
      <xdr:col>18</xdr:col>
      <xdr:colOff>264583</xdr:colOff>
      <xdr:row>10</xdr:row>
      <xdr:rowOff>152401</xdr:rowOff>
    </xdr:to>
    <xdr:sp macro="[1]!buscarcodigo" textlink="" fLocksText="0">
      <xdr:nvSpPr>
        <xdr:cNvPr id="9" name="AutoShape 67"/>
        <xdr:cNvSpPr>
          <a:spLocks noChangeArrowheads="1"/>
        </xdr:cNvSpPr>
      </xdr:nvSpPr>
      <xdr:spPr bwMode="auto">
        <a:xfrm>
          <a:off x="7665508" y="1447801"/>
          <a:ext cx="133350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296333</xdr:colOff>
      <xdr:row>2</xdr:row>
      <xdr:rowOff>84667</xdr:rowOff>
    </xdr:from>
    <xdr:to>
      <xdr:col>13</xdr:col>
      <xdr:colOff>285751</xdr:colOff>
      <xdr:row>4</xdr:row>
      <xdr:rowOff>69850</xdr:rowOff>
    </xdr:to>
    <xdr:sp macro="" textlink="" fLocksText="0">
      <xdr:nvSpPr>
        <xdr:cNvPr id="10" name="AutoShape 6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3983" y="503767"/>
          <a:ext cx="570443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300566</xdr:colOff>
      <xdr:row>4</xdr:row>
      <xdr:rowOff>120650</xdr:rowOff>
    </xdr:from>
    <xdr:to>
      <xdr:col>13</xdr:col>
      <xdr:colOff>289984</xdr:colOff>
      <xdr:row>7</xdr:row>
      <xdr:rowOff>52916</xdr:rowOff>
    </xdr:to>
    <xdr:sp macro="" textlink="" fLocksText="0">
      <xdr:nvSpPr>
        <xdr:cNvPr id="11" name="AutoShape 6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8216" y="863600"/>
          <a:ext cx="570443" cy="313266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FESA%20CIVIL%207%20-%20RUA%20ADAIL%20TOFANI%20-%20REVIS&#195;O%20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Gráf1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DEFESA CIVIL 7 - RUA ADAIL TOFA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2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DEFESA CIVIL</v>
          </cell>
          <cell r="J16" t="str">
            <v>Instrumentos e ações em planejamento e gestão pública</v>
          </cell>
        </row>
        <row r="17">
          <cell r="F17" t="str">
            <v>DEFESA CIVIL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/>
      <sheetData sheetId="6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0</v>
          </cell>
        </row>
        <row r="19">
          <cell r="M19">
            <v>0</v>
          </cell>
        </row>
        <row r="20">
          <cell r="M20">
            <v>0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 t="str">
            <v/>
          </cell>
        </row>
        <row r="24">
          <cell r="M24">
            <v>0</v>
          </cell>
        </row>
        <row r="25">
          <cell r="M25" t="str">
            <v/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 t="str">
            <v/>
          </cell>
        </row>
        <row r="32">
          <cell r="M32">
            <v>0</v>
          </cell>
        </row>
        <row r="33">
          <cell r="M33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 t="str">
            <v/>
          </cell>
        </row>
        <row r="37">
          <cell r="M37">
            <v>0</v>
          </cell>
        </row>
        <row r="38">
          <cell r="M38">
            <v>0</v>
          </cell>
        </row>
        <row r="39">
          <cell r="M39">
            <v>0</v>
          </cell>
        </row>
        <row r="40">
          <cell r="M40" t="str">
            <v/>
          </cell>
        </row>
        <row r="41">
          <cell r="M41">
            <v>0</v>
          </cell>
        </row>
        <row r="42">
          <cell r="M42">
            <v>0</v>
          </cell>
        </row>
        <row r="43">
          <cell r="M43">
            <v>0</v>
          </cell>
        </row>
        <row r="44">
          <cell r="M44">
            <v>0</v>
          </cell>
        </row>
        <row r="45">
          <cell r="M45">
            <v>0</v>
          </cell>
        </row>
        <row r="46">
          <cell r="M46" t="str">
            <v/>
          </cell>
        </row>
        <row r="47">
          <cell r="M47">
            <v>0</v>
          </cell>
        </row>
      </sheetData>
      <sheetData sheetId="7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8">
        <row r="10">
          <cell r="G10">
            <v>2</v>
          </cell>
        </row>
      </sheetData>
      <sheetData sheetId="9"/>
      <sheetData sheetId="10">
        <row r="9">
          <cell r="J9">
            <v>1</v>
          </cell>
        </row>
        <row r="15">
          <cell r="A15" t="str">
            <v/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382708.74</v>
          </cell>
          <cell r="AA14">
            <v>382708.74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382708.74</v>
          </cell>
          <cell r="AA24">
            <v>382708.74</v>
          </cell>
          <cell r="AB24">
            <v>0</v>
          </cell>
        </row>
      </sheetData>
      <sheetData sheetId="12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3">
        <row r="7">
          <cell r="O7">
            <v>0</v>
          </cell>
        </row>
        <row r="26">
          <cell r="AC26" t="e">
            <v>#REF!</v>
          </cell>
          <cell r="AD26" t="e">
            <v>#REF!</v>
          </cell>
        </row>
        <row r="27">
          <cell r="AC27" t="e">
            <v>#REF!</v>
          </cell>
          <cell r="AD27" t="e">
            <v>#REF!</v>
          </cell>
        </row>
      </sheetData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5"/>
  <sheetViews>
    <sheetView showGridLines="0" tabSelected="1" topLeftCell="L1" zoomScale="80" zoomScaleNormal="80" workbookViewId="0">
      <selection activeCell="L1" sqref="L1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4"/>
      <c r="N1" s="4"/>
      <c r="O1" s="1"/>
      <c r="P1" s="1"/>
      <c r="Q1" s="1"/>
      <c r="R1" s="5" t="s">
        <v>0</v>
      </c>
      <c r="S1" s="1"/>
      <c r="T1" s="5"/>
      <c r="U1" s="1"/>
      <c r="V1" s="1"/>
      <c r="W1" s="1"/>
      <c r="X1" s="6" t="s">
        <v>1</v>
      </c>
      <c r="Y1" s="7"/>
      <c r="Z1" s="7"/>
      <c r="AA1" s="7"/>
      <c r="AB1" s="7"/>
      <c r="AC1" s="8"/>
      <c r="AD1" s="8"/>
      <c r="AG1" s="8"/>
      <c r="AH1" s="8"/>
      <c r="AN1" s="8"/>
    </row>
    <row r="2" spans="1:40" ht="15">
      <c r="A2" s="8"/>
      <c r="B2" s="8"/>
      <c r="C2" s="8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8"/>
      <c r="K2" s="8"/>
      <c r="L2" s="8"/>
      <c r="M2" s="8"/>
      <c r="N2" s="8"/>
      <c r="O2" s="8"/>
      <c r="P2" s="8"/>
      <c r="Q2" s="8"/>
      <c r="R2" s="10" t="s">
        <v>114</v>
      </c>
      <c r="S2" s="8"/>
      <c r="T2" s="8"/>
      <c r="U2" s="8"/>
      <c r="V2" s="8"/>
      <c r="W2" s="8"/>
      <c r="X2" s="11" t="s">
        <v>8</v>
      </c>
      <c r="Y2" s="12"/>
      <c r="Z2" s="12"/>
      <c r="AA2" s="12"/>
      <c r="AB2" s="12"/>
      <c r="AC2" s="8"/>
      <c r="AD2" s="8"/>
      <c r="AH2" s="8"/>
    </row>
    <row r="3" spans="1:40">
      <c r="A3" s="8"/>
      <c r="B3" s="8"/>
      <c r="C3" s="8"/>
      <c r="D3" s="8"/>
      <c r="F3" s="2"/>
      <c r="H3" s="13"/>
      <c r="I3" s="8"/>
      <c r="J3" s="8"/>
      <c r="K3" s="8"/>
      <c r="L3" s="8"/>
      <c r="M3" s="8"/>
      <c r="N3" s="8"/>
      <c r="O3" s="8"/>
      <c r="P3" s="8"/>
      <c r="Q3" s="8"/>
      <c r="R3" s="14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G3" s="8"/>
      <c r="AH3" s="8"/>
      <c r="AN3" s="8"/>
    </row>
    <row r="4" spans="1:40">
      <c r="A4" s="8" t="s">
        <v>9</v>
      </c>
      <c r="B4" s="8"/>
      <c r="C4" s="8"/>
      <c r="D4" s="8"/>
      <c r="F4" s="2" t="s">
        <v>10</v>
      </c>
      <c r="G4" s="2" t="s">
        <v>11</v>
      </c>
      <c r="H4" s="2" t="s">
        <v>12</v>
      </c>
      <c r="I4" s="15">
        <v>0</v>
      </c>
      <c r="J4" s="8"/>
      <c r="K4" s="8"/>
      <c r="L4" s="8"/>
      <c r="M4" s="8"/>
      <c r="N4" s="8"/>
      <c r="O4" s="130" t="s">
        <v>13</v>
      </c>
      <c r="P4" s="130"/>
      <c r="Q4" s="16" t="s">
        <v>14</v>
      </c>
      <c r="R4" s="16" t="s">
        <v>15</v>
      </c>
      <c r="S4" s="130" t="s">
        <v>16</v>
      </c>
      <c r="T4" s="130"/>
      <c r="U4" s="130"/>
      <c r="V4" s="130"/>
      <c r="W4" s="130"/>
      <c r="X4" s="130"/>
      <c r="Y4" s="17"/>
      <c r="Z4" s="17"/>
      <c r="AA4" s="17"/>
      <c r="AB4" s="17"/>
      <c r="AC4" s="8"/>
      <c r="AG4" s="8"/>
      <c r="AH4" s="8"/>
      <c r="AN4" s="8"/>
    </row>
    <row r="5" spans="1:40" ht="12.75" customHeight="1">
      <c r="A5" s="18">
        <v>2</v>
      </c>
      <c r="B5" s="18"/>
      <c r="C5" s="18"/>
      <c r="D5" s="8"/>
      <c r="F5" s="19">
        <v>0.23380000000000001</v>
      </c>
      <c r="G5" s="20">
        <v>0.16800000000000001</v>
      </c>
      <c r="H5" s="20">
        <v>0</v>
      </c>
      <c r="I5" s="8"/>
      <c r="J5" s="8"/>
      <c r="K5" s="8"/>
      <c r="L5" s="8"/>
      <c r="M5" s="8"/>
      <c r="N5" s="8"/>
      <c r="O5" s="127">
        <v>0</v>
      </c>
      <c r="P5" s="127"/>
      <c r="Q5" s="21">
        <v>0</v>
      </c>
      <c r="R5" s="22" t="s">
        <v>115</v>
      </c>
      <c r="S5" s="127" t="s">
        <v>116</v>
      </c>
      <c r="T5" s="127"/>
      <c r="U5" s="127"/>
      <c r="V5" s="127"/>
      <c r="W5" s="127"/>
      <c r="X5" s="127"/>
      <c r="Y5" s="23"/>
      <c r="Z5" s="23"/>
      <c r="AA5" s="23"/>
      <c r="AB5" s="23"/>
      <c r="AC5" s="8"/>
      <c r="AE5" s="131" t="s">
        <v>17</v>
      </c>
      <c r="AF5" s="131"/>
    </row>
    <row r="6" spans="1:40" ht="5.0999999999999996" customHeight="1">
      <c r="A6" s="18"/>
      <c r="B6" s="18"/>
      <c r="C6" s="18"/>
      <c r="D6" s="8"/>
      <c r="F6" s="2"/>
      <c r="H6" s="13"/>
      <c r="I6" s="8"/>
      <c r="J6" s="8"/>
      <c r="K6" s="8"/>
      <c r="L6" s="8"/>
      <c r="M6" s="8"/>
      <c r="N6" s="8"/>
      <c r="O6" s="24"/>
      <c r="P6" s="24"/>
      <c r="Q6" s="25"/>
      <c r="R6" s="25"/>
      <c r="S6" s="24"/>
      <c r="T6" s="24"/>
      <c r="U6" s="24"/>
      <c r="V6" s="24"/>
      <c r="W6" s="24"/>
      <c r="X6" s="24"/>
      <c r="Y6" s="23"/>
      <c r="Z6" s="23"/>
      <c r="AA6" s="23"/>
      <c r="AB6" s="23"/>
      <c r="AC6" s="26"/>
      <c r="AE6" s="27"/>
      <c r="AF6" s="28"/>
      <c r="AG6" s="8"/>
      <c r="AH6" s="8"/>
      <c r="AN6" s="8"/>
    </row>
    <row r="7" spans="1:40" ht="12.75" customHeight="1">
      <c r="A7" s="8"/>
      <c r="B7" s="8"/>
      <c r="C7" s="8"/>
      <c r="D7" s="8"/>
      <c r="F7" s="2"/>
      <c r="H7" s="13"/>
      <c r="I7" s="8"/>
      <c r="J7" s="8"/>
      <c r="K7" s="8"/>
      <c r="L7" s="8"/>
      <c r="M7" s="8"/>
      <c r="N7" s="8"/>
      <c r="O7" s="130" t="s">
        <v>18</v>
      </c>
      <c r="P7" s="130"/>
      <c r="Q7" s="16" t="s">
        <v>19</v>
      </c>
      <c r="R7" s="16" t="s">
        <v>117</v>
      </c>
      <c r="S7" s="132" t="s">
        <v>118</v>
      </c>
      <c r="T7" s="132"/>
      <c r="U7" s="132"/>
      <c r="V7" s="29" t="s">
        <v>10</v>
      </c>
      <c r="W7" s="29" t="s">
        <v>11</v>
      </c>
      <c r="X7" s="30" t="s">
        <v>12</v>
      </c>
      <c r="Y7" s="29"/>
      <c r="Z7" s="29"/>
      <c r="AA7" s="31"/>
      <c r="AB7" s="31"/>
      <c r="AC7" s="2"/>
      <c r="AE7" s="27" t="s">
        <v>20</v>
      </c>
      <c r="AF7" s="28" t="b">
        <v>1</v>
      </c>
      <c r="AJ7" s="123" t="s">
        <v>21</v>
      </c>
      <c r="AL7" s="124" t="s">
        <v>22</v>
      </c>
    </row>
    <row r="8" spans="1:40" ht="12.75" customHeight="1">
      <c r="A8" s="18"/>
      <c r="B8" s="18"/>
      <c r="C8" s="18"/>
      <c r="D8" s="8"/>
      <c r="F8" s="125" t="s">
        <v>119</v>
      </c>
      <c r="G8" s="125"/>
      <c r="H8" s="125"/>
      <c r="I8" s="125"/>
      <c r="J8" s="125"/>
      <c r="K8" s="125"/>
      <c r="L8" s="126" t="s">
        <v>23</v>
      </c>
      <c r="M8" s="8"/>
      <c r="N8" s="8"/>
      <c r="O8" s="127" t="s">
        <v>120</v>
      </c>
      <c r="P8" s="127"/>
      <c r="Q8" s="32" t="s">
        <v>121</v>
      </c>
      <c r="R8" s="22" t="s">
        <v>116</v>
      </c>
      <c r="S8" s="128" t="s">
        <v>122</v>
      </c>
      <c r="T8" s="128"/>
      <c r="U8" s="128"/>
      <c r="V8" s="33" t="s">
        <v>123</v>
      </c>
      <c r="W8" s="33" t="s">
        <v>124</v>
      </c>
      <c r="X8" s="34" t="s">
        <v>125</v>
      </c>
      <c r="Y8" s="126" t="s">
        <v>24</v>
      </c>
      <c r="Z8" s="126" t="s">
        <v>25</v>
      </c>
      <c r="AA8" s="35"/>
      <c r="AB8" s="35"/>
      <c r="AE8" s="27" t="s">
        <v>26</v>
      </c>
      <c r="AF8" s="28" t="b">
        <v>1</v>
      </c>
      <c r="AG8" s="8"/>
      <c r="AH8" s="8"/>
      <c r="AJ8" s="123"/>
      <c r="AL8" s="124"/>
      <c r="AN8" s="8"/>
    </row>
    <row r="9" spans="1:40" ht="12.75" customHeight="1">
      <c r="A9" s="8"/>
      <c r="B9" s="8"/>
      <c r="C9" s="8"/>
      <c r="D9" s="8"/>
      <c r="F9" s="125" t="s">
        <v>126</v>
      </c>
      <c r="G9" s="125"/>
      <c r="H9" s="125"/>
      <c r="I9" s="125"/>
      <c r="J9" s="125"/>
      <c r="K9" s="125"/>
      <c r="L9" s="126"/>
      <c r="M9" s="8"/>
      <c r="N9" s="8"/>
      <c r="O9" s="36"/>
      <c r="P9" s="8"/>
      <c r="Q9" s="8"/>
      <c r="R9" s="8"/>
      <c r="S9" s="8"/>
      <c r="T9" s="8"/>
      <c r="U9" s="8"/>
      <c r="V9" s="8"/>
      <c r="W9" s="8"/>
      <c r="X9" s="8"/>
      <c r="Y9" s="126"/>
      <c r="Z9" s="126"/>
      <c r="AA9" s="8"/>
      <c r="AB9" s="8"/>
      <c r="AC9" s="8"/>
      <c r="AD9" s="8"/>
      <c r="AE9" s="27" t="s">
        <v>27</v>
      </c>
      <c r="AF9" s="28" t="b">
        <v>1</v>
      </c>
      <c r="AG9" s="8"/>
      <c r="AJ9" s="123"/>
      <c r="AL9" s="124"/>
      <c r="AN9" s="8"/>
    </row>
    <row r="10" spans="1:40">
      <c r="A10" s="8"/>
      <c r="B10" s="8"/>
      <c r="C10" s="8"/>
      <c r="D10" s="8"/>
      <c r="E10" s="9"/>
      <c r="F10" s="9"/>
      <c r="G10" s="13"/>
      <c r="H10" s="13"/>
      <c r="I10" s="8"/>
      <c r="J10" s="8"/>
      <c r="K10" s="8"/>
      <c r="L10" s="126"/>
      <c r="M10" s="8"/>
      <c r="N10" s="8"/>
      <c r="O10" s="36"/>
      <c r="P10" s="8"/>
      <c r="Q10" s="8"/>
      <c r="R10" s="8"/>
      <c r="S10" s="8"/>
      <c r="T10" s="8"/>
      <c r="U10" s="8"/>
      <c r="V10" s="8"/>
      <c r="W10" s="8"/>
      <c r="X10" s="8"/>
      <c r="Y10" s="126"/>
      <c r="Z10" s="126"/>
      <c r="AC10" s="37" t="s">
        <v>28</v>
      </c>
      <c r="AD10" s="8"/>
      <c r="AE10" s="27" t="s">
        <v>29</v>
      </c>
      <c r="AF10" s="28" t="b">
        <v>1</v>
      </c>
      <c r="AG10" s="8"/>
      <c r="AH10" s="8"/>
      <c r="AJ10" s="123"/>
      <c r="AL10" s="124"/>
      <c r="AN10" s="8"/>
    </row>
    <row r="11" spans="1:40">
      <c r="A11" s="8"/>
      <c r="B11" s="8"/>
      <c r="C11" s="8"/>
      <c r="D11" s="8"/>
      <c r="E11" s="9"/>
      <c r="F11" s="9"/>
      <c r="G11" s="13"/>
      <c r="H11" s="38"/>
      <c r="I11" s="8"/>
      <c r="J11" s="8"/>
      <c r="K11" s="8"/>
      <c r="L11" s="1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26"/>
      <c r="Z11" s="126"/>
      <c r="AC11" s="39" t="s">
        <v>127</v>
      </c>
      <c r="AD11" s="8"/>
      <c r="AE11" s="27" t="s">
        <v>30</v>
      </c>
      <c r="AF11" s="28" t="b">
        <v>1</v>
      </c>
      <c r="AG11" s="8"/>
      <c r="AH11" s="8"/>
      <c r="AJ11" s="123"/>
      <c r="AL11" s="124"/>
      <c r="AN11" s="8"/>
    </row>
    <row r="12" spans="1:40">
      <c r="A12" s="8"/>
      <c r="B12" s="8"/>
      <c r="C12" s="8"/>
      <c r="D12" s="8"/>
      <c r="E12" s="9"/>
      <c r="F12" s="9"/>
      <c r="G12" s="13"/>
      <c r="H12" s="13"/>
      <c r="I12" s="8"/>
      <c r="J12" s="8"/>
      <c r="K12" s="8"/>
      <c r="L12" s="1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26"/>
      <c r="Z12" s="126"/>
      <c r="AA12" s="129" t="s">
        <v>31</v>
      </c>
      <c r="AB12" s="129"/>
      <c r="AC12" s="8"/>
      <c r="AD12" s="8"/>
      <c r="AE12" s="8"/>
      <c r="AF12" s="8"/>
      <c r="AG12" s="8"/>
      <c r="AH12" s="8"/>
      <c r="AJ12" s="40" t="s">
        <v>32</v>
      </c>
      <c r="AL12" s="41" t="s">
        <v>32</v>
      </c>
      <c r="AN12" s="8"/>
    </row>
    <row r="13" spans="1:40" ht="35.1" customHeight="1">
      <c r="A13" s="42" t="s">
        <v>33</v>
      </c>
      <c r="B13" s="42" t="s">
        <v>34</v>
      </c>
      <c r="C13" s="42" t="s">
        <v>35</v>
      </c>
      <c r="D13" s="42" t="s">
        <v>36</v>
      </c>
      <c r="E13" s="42" t="s">
        <v>37</v>
      </c>
      <c r="F13" s="42" t="s">
        <v>38</v>
      </c>
      <c r="G13" s="42" t="s">
        <v>39</v>
      </c>
      <c r="H13" s="42" t="s">
        <v>40</v>
      </c>
      <c r="I13" s="42" t="s">
        <v>41</v>
      </c>
      <c r="J13" s="42" t="s">
        <v>42</v>
      </c>
      <c r="K13" s="42" t="s">
        <v>43</v>
      </c>
      <c r="L13" s="40" t="s">
        <v>32</v>
      </c>
      <c r="M13" s="42" t="s">
        <v>44</v>
      </c>
      <c r="N13" s="43" t="s">
        <v>45</v>
      </c>
      <c r="O13" s="42" t="s">
        <v>46</v>
      </c>
      <c r="P13" s="42" t="s">
        <v>47</v>
      </c>
      <c r="Q13" s="42" t="s">
        <v>48</v>
      </c>
      <c r="R13" s="42" t="s">
        <v>49</v>
      </c>
      <c r="S13" s="44" t="s">
        <v>50</v>
      </c>
      <c r="T13" s="42" t="s">
        <v>20</v>
      </c>
      <c r="U13" s="42" t="s">
        <v>128</v>
      </c>
      <c r="V13" s="42" t="s">
        <v>129</v>
      </c>
      <c r="W13" s="42" t="s">
        <v>51</v>
      </c>
      <c r="X13" s="42" t="s">
        <v>52</v>
      </c>
      <c r="Y13" s="40" t="s">
        <v>32</v>
      </c>
      <c r="Z13" s="40" t="s">
        <v>32</v>
      </c>
      <c r="AA13" s="45" t="s">
        <v>53</v>
      </c>
      <c r="AB13" s="46" t="s">
        <v>54</v>
      </c>
      <c r="AC13" s="42" t="s">
        <v>55</v>
      </c>
      <c r="AD13" s="47" t="s">
        <v>56</v>
      </c>
      <c r="AE13" s="47" t="s">
        <v>57</v>
      </c>
      <c r="AF13" s="47" t="s">
        <v>58</v>
      </c>
      <c r="AG13" s="48" t="s">
        <v>59</v>
      </c>
      <c r="AH13" s="49" t="s">
        <v>130</v>
      </c>
      <c r="AJ13" s="50" t="s">
        <v>20</v>
      </c>
      <c r="AL13" s="50" t="s">
        <v>51</v>
      </c>
      <c r="AM13" s="48" t="s">
        <v>60</v>
      </c>
      <c r="AN13" s="51" t="s">
        <v>61</v>
      </c>
    </row>
    <row r="14" spans="1:40" hidden="1">
      <c r="A14" t="s">
        <v>131</v>
      </c>
      <c r="B14" t="s">
        <v>34</v>
      </c>
      <c r="C14" t="s">
        <v>131</v>
      </c>
      <c r="D14">
        <v>0</v>
      </c>
      <c r="E14" t="s">
        <v>37</v>
      </c>
      <c r="F14" t="s">
        <v>38</v>
      </c>
      <c r="G14" t="s">
        <v>39</v>
      </c>
      <c r="H14" t="s">
        <v>40</v>
      </c>
      <c r="I14" t="s">
        <v>41</v>
      </c>
      <c r="J14">
        <v>0</v>
      </c>
      <c r="K14">
        <v>0</v>
      </c>
      <c r="L14" s="52" t="s">
        <v>132</v>
      </c>
      <c r="M14" s="95" t="s">
        <v>7</v>
      </c>
      <c r="N14" s="96" t="s">
        <v>7</v>
      </c>
      <c r="O14" s="97" t="s">
        <v>133</v>
      </c>
      <c r="P14" s="53" t="s">
        <v>62</v>
      </c>
      <c r="Q14" s="54"/>
      <c r="R14" s="98" t="s">
        <v>134</v>
      </c>
      <c r="S14" s="99" t="s">
        <v>133</v>
      </c>
      <c r="T14" s="100">
        <v>0</v>
      </c>
      <c r="U14" s="55"/>
      <c r="V14" s="56" t="s">
        <v>10</v>
      </c>
      <c r="W14" s="100">
        <v>0</v>
      </c>
      <c r="X14" s="101">
        <v>0</v>
      </c>
      <c r="Y14" s="57" t="s">
        <v>63</v>
      </c>
      <c r="Z14" t="s">
        <v>132</v>
      </c>
      <c r="AA14" s="58">
        <v>0</v>
      </c>
      <c r="AB14" s="59">
        <v>0</v>
      </c>
      <c r="AC14" s="60" t="s">
        <v>132</v>
      </c>
      <c r="AD14" s="8" t="s">
        <v>132</v>
      </c>
      <c r="AE14" s="18" t="b">
        <v>0</v>
      </c>
      <c r="AF14" s="61" t="s">
        <v>134</v>
      </c>
      <c r="AG14" s="102">
        <v>0</v>
      </c>
      <c r="AH14" s="62">
        <v>0.23380000000000001</v>
      </c>
      <c r="AJ14" s="63"/>
      <c r="AL14" s="64"/>
      <c r="AM14" s="103">
        <v>0</v>
      </c>
      <c r="AN14" s="104">
        <v>0</v>
      </c>
    </row>
    <row r="15" spans="1:40">
      <c r="A15">
        <v>0</v>
      </c>
      <c r="C15" t="s">
        <v>64</v>
      </c>
      <c r="D15">
        <v>32</v>
      </c>
      <c r="E15">
        <v>0</v>
      </c>
      <c r="L15" s="52" t="s">
        <v>65</v>
      </c>
      <c r="M15" s="105" t="s">
        <v>2</v>
      </c>
      <c r="N15" s="105" t="s">
        <v>2</v>
      </c>
      <c r="O15" s="117" t="s">
        <v>116</v>
      </c>
      <c r="P15" s="117"/>
      <c r="Q15" s="117"/>
      <c r="R15" s="117"/>
      <c r="S15" s="65"/>
      <c r="T15" s="106"/>
      <c r="U15" s="106"/>
      <c r="V15" s="66"/>
      <c r="W15" s="106"/>
      <c r="X15" s="107">
        <f>X16</f>
        <v>382708.74</v>
      </c>
      <c r="Y15" s="18"/>
      <c r="Z15" t="s">
        <v>132</v>
      </c>
      <c r="AA15" s="108">
        <v>382708.74</v>
      </c>
      <c r="AB15" s="109">
        <v>0</v>
      </c>
      <c r="AC15" s="67"/>
      <c r="AD15" s="8"/>
      <c r="AE15" s="8"/>
      <c r="AF15" s="8"/>
      <c r="AG15" s="110"/>
      <c r="AH15" s="68"/>
      <c r="AJ15" s="69"/>
      <c r="AL15" s="70"/>
      <c r="AM15" s="111">
        <v>382708.74</v>
      </c>
      <c r="AN15" s="112"/>
    </row>
    <row r="16" spans="1:40" ht="25.5">
      <c r="A16">
        <v>1</v>
      </c>
      <c r="B16">
        <v>1</v>
      </c>
      <c r="C16">
        <v>1</v>
      </c>
      <c r="D16">
        <v>32</v>
      </c>
      <c r="E16">
        <v>1</v>
      </c>
      <c r="F16">
        <v>0</v>
      </c>
      <c r="G16">
        <v>0</v>
      </c>
      <c r="H16">
        <v>0</v>
      </c>
      <c r="I16">
        <v>0</v>
      </c>
      <c r="J16">
        <v>32</v>
      </c>
      <c r="K16" t="e">
        <v>#N/A</v>
      </c>
      <c r="L16" s="52" t="s">
        <v>65</v>
      </c>
      <c r="M16" s="95" t="s">
        <v>3</v>
      </c>
      <c r="N16" s="96" t="s">
        <v>3</v>
      </c>
      <c r="O16" s="97" t="s">
        <v>135</v>
      </c>
      <c r="P16" s="53" t="s">
        <v>62</v>
      </c>
      <c r="Q16" s="54"/>
      <c r="R16" s="113" t="s">
        <v>66</v>
      </c>
      <c r="S16" s="99" t="s">
        <v>133</v>
      </c>
      <c r="T16" s="100">
        <v>0</v>
      </c>
      <c r="U16" s="55"/>
      <c r="V16" s="56" t="s">
        <v>10</v>
      </c>
      <c r="W16" s="100">
        <v>0</v>
      </c>
      <c r="X16" s="101">
        <f>X17+X23+X25+X31+X36+X40+X46</f>
        <v>382708.74</v>
      </c>
      <c r="Y16" s="57" t="s">
        <v>63</v>
      </c>
      <c r="Z16" t="s">
        <v>132</v>
      </c>
      <c r="AA16" s="58">
        <v>382708.74</v>
      </c>
      <c r="AB16" s="59">
        <v>0</v>
      </c>
      <c r="AC16" s="60" t="s">
        <v>132</v>
      </c>
      <c r="AD16" s="8">
        <v>1</v>
      </c>
      <c r="AE16" s="18" t="b">
        <v>0</v>
      </c>
      <c r="AF16" s="61" t="s">
        <v>134</v>
      </c>
      <c r="AG16" s="102">
        <v>0</v>
      </c>
      <c r="AH16" s="62">
        <v>0.23380000000000001</v>
      </c>
      <c r="AJ16" s="63"/>
      <c r="AL16" s="64"/>
      <c r="AM16" s="103">
        <v>382708.74</v>
      </c>
      <c r="AN16" s="104">
        <v>0</v>
      </c>
    </row>
    <row r="17" spans="1:40">
      <c r="A17">
        <v>2</v>
      </c>
      <c r="B17">
        <v>2</v>
      </c>
      <c r="C17">
        <v>2</v>
      </c>
      <c r="D17">
        <v>6</v>
      </c>
      <c r="E17">
        <v>1</v>
      </c>
      <c r="F17">
        <v>1</v>
      </c>
      <c r="G17">
        <v>0</v>
      </c>
      <c r="H17">
        <v>0</v>
      </c>
      <c r="I17">
        <v>0</v>
      </c>
      <c r="J17">
        <v>31</v>
      </c>
      <c r="K17">
        <v>6</v>
      </c>
      <c r="L17" s="52" t="s">
        <v>65</v>
      </c>
      <c r="M17" s="95" t="s">
        <v>4</v>
      </c>
      <c r="N17" s="96" t="s">
        <v>4</v>
      </c>
      <c r="O17" s="97" t="s">
        <v>136</v>
      </c>
      <c r="P17" s="53" t="s">
        <v>62</v>
      </c>
      <c r="Q17" s="54"/>
      <c r="R17" s="113" t="s">
        <v>67</v>
      </c>
      <c r="S17" s="99" t="s">
        <v>133</v>
      </c>
      <c r="T17" s="100">
        <v>0</v>
      </c>
      <c r="U17" s="55"/>
      <c r="V17" s="56" t="s">
        <v>10</v>
      </c>
      <c r="W17" s="100">
        <v>0</v>
      </c>
      <c r="X17" s="101">
        <f>SUM(X18:X22)</f>
        <v>8281.5400000000009</v>
      </c>
      <c r="Y17" s="57" t="s">
        <v>63</v>
      </c>
      <c r="Z17" t="s">
        <v>132</v>
      </c>
      <c r="AA17" s="58">
        <v>8281.5400000000009</v>
      </c>
      <c r="AB17" s="59">
        <v>0</v>
      </c>
      <c r="AC17" s="60" t="s">
        <v>132</v>
      </c>
      <c r="AD17" s="8">
        <v>2</v>
      </c>
      <c r="AE17" s="18" t="b">
        <v>0</v>
      </c>
      <c r="AF17" s="61" t="s">
        <v>134</v>
      </c>
      <c r="AG17" s="102">
        <v>0</v>
      </c>
      <c r="AH17" s="62">
        <v>0.23380000000000001</v>
      </c>
      <c r="AJ17" s="63"/>
      <c r="AL17" s="64"/>
      <c r="AM17" s="103">
        <v>8281.5400000000009</v>
      </c>
      <c r="AN17" s="104">
        <v>0</v>
      </c>
    </row>
    <row r="18" spans="1:40" ht="38.25">
      <c r="A18" t="s">
        <v>131</v>
      </c>
      <c r="B18">
        <v>2</v>
      </c>
      <c r="C18" t="s">
        <v>131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 t="s">
        <v>65</v>
      </c>
      <c r="M18" s="95" t="s">
        <v>7</v>
      </c>
      <c r="N18" s="96" t="s">
        <v>7</v>
      </c>
      <c r="O18" s="97" t="s">
        <v>137</v>
      </c>
      <c r="P18" s="53" t="s">
        <v>68</v>
      </c>
      <c r="Q18" s="71" t="s">
        <v>69</v>
      </c>
      <c r="R18" s="98" t="s">
        <v>138</v>
      </c>
      <c r="S18" s="99" t="s">
        <v>139</v>
      </c>
      <c r="T18" s="100">
        <v>3</v>
      </c>
      <c r="U18" s="55">
        <v>643.75</v>
      </c>
      <c r="V18" s="56" t="s">
        <v>10</v>
      </c>
      <c r="W18" s="100">
        <f>ROUND(U18*(1+$V$8),2)</f>
        <v>794.26</v>
      </c>
      <c r="X18" s="101">
        <f>ROUND(T18*W18,2)</f>
        <v>2382.7800000000002</v>
      </c>
      <c r="Y18" s="57" t="s">
        <v>63</v>
      </c>
      <c r="Z18" t="s">
        <v>63</v>
      </c>
      <c r="AA18" s="58">
        <v>2382.7800000000002</v>
      </c>
      <c r="AB18" s="59">
        <v>0</v>
      </c>
      <c r="AC18" s="60" t="s">
        <v>132</v>
      </c>
      <c r="AD18" s="8" t="s">
        <v>132</v>
      </c>
      <c r="AE18" s="18" t="s">
        <v>140</v>
      </c>
      <c r="AF18" s="61">
        <v>9359</v>
      </c>
      <c r="AG18" s="102">
        <v>643.75</v>
      </c>
      <c r="AH18" s="62">
        <v>0.23380000000000001</v>
      </c>
      <c r="AJ18" s="63">
        <v>3</v>
      </c>
      <c r="AL18" s="64"/>
      <c r="AM18" s="103">
        <v>2382.7800000000002</v>
      </c>
      <c r="AN18" s="104">
        <v>794.26</v>
      </c>
    </row>
    <row r="19" spans="1:40" ht="38.25">
      <c r="A19" t="s">
        <v>131</v>
      </c>
      <c r="B19">
        <v>2</v>
      </c>
      <c r="C19" t="s">
        <v>131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 t="s">
        <v>65</v>
      </c>
      <c r="M19" s="95" t="s">
        <v>7</v>
      </c>
      <c r="N19" s="96" t="s">
        <v>7</v>
      </c>
      <c r="O19" s="97" t="s">
        <v>141</v>
      </c>
      <c r="P19" s="53" t="s">
        <v>68</v>
      </c>
      <c r="Q19" s="71" t="s">
        <v>70</v>
      </c>
      <c r="R19" s="98" t="s">
        <v>142</v>
      </c>
      <c r="S19" s="99" t="s">
        <v>139</v>
      </c>
      <c r="T19" s="100">
        <v>2</v>
      </c>
      <c r="U19" s="55">
        <v>515</v>
      </c>
      <c r="V19" s="56" t="s">
        <v>10</v>
      </c>
      <c r="W19" s="100">
        <f t="shared" ref="W19:W22" si="0">ROUND(U19*(1+$V$8),2)</f>
        <v>635.41</v>
      </c>
      <c r="X19" s="101">
        <f t="shared" ref="X19:X22" si="1">ROUND(T19*W19,2)</f>
        <v>1270.82</v>
      </c>
      <c r="Y19" s="57" t="s">
        <v>63</v>
      </c>
      <c r="Z19" t="s">
        <v>63</v>
      </c>
      <c r="AA19" s="58">
        <v>1270.82</v>
      </c>
      <c r="AB19" s="59">
        <v>0</v>
      </c>
      <c r="AC19" s="60" t="s">
        <v>132</v>
      </c>
      <c r="AD19" s="8" t="s">
        <v>132</v>
      </c>
      <c r="AE19" s="18" t="s">
        <v>143</v>
      </c>
      <c r="AF19" s="61">
        <v>9355</v>
      </c>
      <c r="AG19" s="102">
        <v>515</v>
      </c>
      <c r="AH19" s="62">
        <v>0.23380000000000001</v>
      </c>
      <c r="AJ19" s="63">
        <v>2</v>
      </c>
      <c r="AL19" s="64"/>
      <c r="AM19" s="103">
        <v>1270.82</v>
      </c>
      <c r="AN19" s="104">
        <v>635.41</v>
      </c>
    </row>
    <row r="20" spans="1:40" ht="25.5">
      <c r="A20" t="s">
        <v>131</v>
      </c>
      <c r="B20">
        <v>2</v>
      </c>
      <c r="C20" t="s">
        <v>131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 t="s">
        <v>65</v>
      </c>
      <c r="M20" s="95" t="s">
        <v>7</v>
      </c>
      <c r="N20" s="96" t="s">
        <v>7</v>
      </c>
      <c r="O20" s="97" t="s">
        <v>144</v>
      </c>
      <c r="P20" s="53" t="s">
        <v>71</v>
      </c>
      <c r="Q20" s="71" t="s">
        <v>72</v>
      </c>
      <c r="R20" s="98" t="s">
        <v>145</v>
      </c>
      <c r="S20" s="99" t="s">
        <v>146</v>
      </c>
      <c r="T20" s="100">
        <v>2</v>
      </c>
      <c r="U20" s="55">
        <v>505</v>
      </c>
      <c r="V20" s="56" t="s">
        <v>10</v>
      </c>
      <c r="W20" s="100">
        <f t="shared" si="0"/>
        <v>623.07000000000005</v>
      </c>
      <c r="X20" s="101">
        <f t="shared" si="1"/>
        <v>1246.1400000000001</v>
      </c>
      <c r="Y20" s="57" t="s">
        <v>63</v>
      </c>
      <c r="Z20" t="s">
        <v>63</v>
      </c>
      <c r="AA20" s="58">
        <v>1246.1400000000001</v>
      </c>
      <c r="AB20" s="59">
        <v>0</v>
      </c>
      <c r="AC20" s="60" t="s">
        <v>132</v>
      </c>
      <c r="AD20" s="8" t="s">
        <v>132</v>
      </c>
      <c r="AE20" s="18" t="s">
        <v>147</v>
      </c>
      <c r="AF20" s="61">
        <v>17359</v>
      </c>
      <c r="AG20" s="102">
        <v>505</v>
      </c>
      <c r="AH20" s="62">
        <v>0.23380000000000001</v>
      </c>
      <c r="AJ20" s="63">
        <v>2</v>
      </c>
      <c r="AL20" s="64"/>
      <c r="AM20" s="103">
        <v>1246.1400000000001</v>
      </c>
      <c r="AN20" s="104">
        <v>623.07000000000005</v>
      </c>
    </row>
    <row r="21" spans="1:40" ht="25.5">
      <c r="A21" t="s">
        <v>131</v>
      </c>
      <c r="B21">
        <v>2</v>
      </c>
      <c r="C21" t="s">
        <v>131</v>
      </c>
      <c r="D21">
        <v>0</v>
      </c>
      <c r="E21">
        <v>1</v>
      </c>
      <c r="F21">
        <v>1</v>
      </c>
      <c r="G21">
        <v>0</v>
      </c>
      <c r="H21">
        <v>0</v>
      </c>
      <c r="I21">
        <v>4</v>
      </c>
      <c r="J21">
        <v>0</v>
      </c>
      <c r="K21">
        <v>0</v>
      </c>
      <c r="L21" s="52" t="s">
        <v>65</v>
      </c>
      <c r="M21" s="95" t="s">
        <v>7</v>
      </c>
      <c r="N21" s="96" t="s">
        <v>7</v>
      </c>
      <c r="O21" s="97" t="s">
        <v>148</v>
      </c>
      <c r="P21" s="53" t="s">
        <v>73</v>
      </c>
      <c r="Q21" s="54" t="s">
        <v>74</v>
      </c>
      <c r="R21" s="98" t="s">
        <v>149</v>
      </c>
      <c r="S21" s="99" t="s">
        <v>150</v>
      </c>
      <c r="T21" s="100">
        <v>2</v>
      </c>
      <c r="U21" s="55">
        <v>680</v>
      </c>
      <c r="V21" s="56" t="s">
        <v>10</v>
      </c>
      <c r="W21" s="100">
        <f t="shared" si="0"/>
        <v>838.98</v>
      </c>
      <c r="X21" s="101">
        <f t="shared" si="1"/>
        <v>1677.96</v>
      </c>
      <c r="Y21" s="57" t="s">
        <v>63</v>
      </c>
      <c r="Z21" t="s">
        <v>63</v>
      </c>
      <c r="AA21" s="58">
        <v>1677.96</v>
      </c>
      <c r="AB21" s="59">
        <v>0</v>
      </c>
      <c r="AC21" s="60" t="s">
        <v>132</v>
      </c>
      <c r="AD21" s="8" t="s">
        <v>132</v>
      </c>
      <c r="AE21" s="18" t="s">
        <v>151</v>
      </c>
      <c r="AF21" s="61">
        <v>13550</v>
      </c>
      <c r="AG21" s="102">
        <v>680</v>
      </c>
      <c r="AH21" s="62">
        <v>0.23380000000000001</v>
      </c>
      <c r="AJ21" s="63">
        <v>2</v>
      </c>
      <c r="AL21" s="64"/>
      <c r="AM21" s="103">
        <v>1677.96</v>
      </c>
      <c r="AN21" s="104">
        <v>838.98</v>
      </c>
    </row>
    <row r="22" spans="1:40">
      <c r="A22" t="s">
        <v>131</v>
      </c>
      <c r="B22">
        <v>2</v>
      </c>
      <c r="C22" t="s">
        <v>131</v>
      </c>
      <c r="D22">
        <v>0</v>
      </c>
      <c r="E22">
        <v>1</v>
      </c>
      <c r="F22">
        <v>1</v>
      </c>
      <c r="G22">
        <v>0</v>
      </c>
      <c r="H22">
        <v>0</v>
      </c>
      <c r="I22">
        <v>5</v>
      </c>
      <c r="J22">
        <v>0</v>
      </c>
      <c r="K22">
        <v>0</v>
      </c>
      <c r="L22" s="52" t="s">
        <v>65</v>
      </c>
      <c r="M22" s="95" t="s">
        <v>7</v>
      </c>
      <c r="N22" s="96" t="s">
        <v>7</v>
      </c>
      <c r="O22" s="97" t="s">
        <v>152</v>
      </c>
      <c r="P22" s="53" t="s">
        <v>62</v>
      </c>
      <c r="Q22" s="54" t="s">
        <v>75</v>
      </c>
      <c r="R22" s="98" t="s">
        <v>153</v>
      </c>
      <c r="S22" s="99" t="s">
        <v>154</v>
      </c>
      <c r="T22" s="100">
        <v>4.5</v>
      </c>
      <c r="U22" s="55">
        <v>306.88</v>
      </c>
      <c r="V22" s="56" t="s">
        <v>10</v>
      </c>
      <c r="W22" s="100">
        <f t="shared" si="0"/>
        <v>378.63</v>
      </c>
      <c r="X22" s="101">
        <f t="shared" si="1"/>
        <v>1703.84</v>
      </c>
      <c r="Y22" s="57" t="s">
        <v>63</v>
      </c>
      <c r="Z22" t="s">
        <v>63</v>
      </c>
      <c r="AA22" s="58">
        <v>1703.84</v>
      </c>
      <c r="AB22" s="59">
        <v>0</v>
      </c>
      <c r="AC22" s="60" t="s">
        <v>132</v>
      </c>
      <c r="AD22" s="8" t="s">
        <v>132</v>
      </c>
      <c r="AE22" s="18" t="s">
        <v>155</v>
      </c>
      <c r="AF22" s="61">
        <v>302</v>
      </c>
      <c r="AG22" s="102">
        <v>306.88</v>
      </c>
      <c r="AH22" s="62">
        <v>0.23380000000000001</v>
      </c>
      <c r="AJ22" s="63">
        <v>4.5</v>
      </c>
      <c r="AL22" s="64"/>
      <c r="AM22" s="103">
        <v>1703.84</v>
      </c>
      <c r="AN22" s="104">
        <v>378.63</v>
      </c>
    </row>
    <row r="23" spans="1:40">
      <c r="A23">
        <v>2</v>
      </c>
      <c r="B23">
        <v>2</v>
      </c>
      <c r="C23">
        <v>2</v>
      </c>
      <c r="D23">
        <v>2</v>
      </c>
      <c r="E23">
        <v>1</v>
      </c>
      <c r="F23">
        <v>2</v>
      </c>
      <c r="G23">
        <v>0</v>
      </c>
      <c r="H23">
        <v>0</v>
      </c>
      <c r="I23">
        <v>0</v>
      </c>
      <c r="J23">
        <v>25</v>
      </c>
      <c r="K23">
        <v>2</v>
      </c>
      <c r="L23" s="52" t="s">
        <v>65</v>
      </c>
      <c r="M23" s="95" t="s">
        <v>4</v>
      </c>
      <c r="N23" s="96" t="s">
        <v>4</v>
      </c>
      <c r="O23" s="97" t="s">
        <v>156</v>
      </c>
      <c r="P23" s="53" t="s">
        <v>62</v>
      </c>
      <c r="Q23" s="54"/>
      <c r="R23" s="113" t="s">
        <v>76</v>
      </c>
      <c r="S23" s="99" t="s">
        <v>133</v>
      </c>
      <c r="T23" s="100">
        <v>0</v>
      </c>
      <c r="U23" s="55">
        <v>0</v>
      </c>
      <c r="V23" s="56" t="s">
        <v>10</v>
      </c>
      <c r="W23" s="100">
        <v>0</v>
      </c>
      <c r="X23" s="101">
        <f>SUM(X24)</f>
        <v>19100.36</v>
      </c>
      <c r="Y23" s="57" t="s">
        <v>63</v>
      </c>
      <c r="Z23" t="s">
        <v>132</v>
      </c>
      <c r="AA23" s="58">
        <v>19100.36</v>
      </c>
      <c r="AB23" s="59">
        <v>0</v>
      </c>
      <c r="AC23" s="60" t="s">
        <v>132</v>
      </c>
      <c r="AD23" s="8">
        <v>3</v>
      </c>
      <c r="AE23" s="18" t="b">
        <v>0</v>
      </c>
      <c r="AF23" s="61" t="s">
        <v>134</v>
      </c>
      <c r="AG23" s="102">
        <v>0</v>
      </c>
      <c r="AH23" s="62">
        <v>0.23380000000000001</v>
      </c>
      <c r="AJ23" s="63"/>
      <c r="AL23" s="64"/>
      <c r="AM23" s="103">
        <v>19100.36</v>
      </c>
      <c r="AN23" s="104">
        <v>0</v>
      </c>
    </row>
    <row r="24" spans="1:40">
      <c r="A24" t="s">
        <v>131</v>
      </c>
      <c r="B24">
        <v>2</v>
      </c>
      <c r="C24" t="s">
        <v>131</v>
      </c>
      <c r="D24">
        <v>0</v>
      </c>
      <c r="E24">
        <v>1</v>
      </c>
      <c r="F24">
        <v>2</v>
      </c>
      <c r="G24">
        <v>0</v>
      </c>
      <c r="H24">
        <v>0</v>
      </c>
      <c r="I24">
        <v>1</v>
      </c>
      <c r="J24">
        <v>0</v>
      </c>
      <c r="K24">
        <v>0</v>
      </c>
      <c r="L24" s="52" t="s">
        <v>65</v>
      </c>
      <c r="M24" s="95" t="s">
        <v>7</v>
      </c>
      <c r="N24" s="96" t="s">
        <v>7</v>
      </c>
      <c r="O24" s="97" t="s">
        <v>157</v>
      </c>
      <c r="P24" s="72" t="s">
        <v>77</v>
      </c>
      <c r="Q24" s="71" t="s">
        <v>78</v>
      </c>
      <c r="R24" s="113" t="s">
        <v>79</v>
      </c>
      <c r="S24" s="114" t="s">
        <v>80</v>
      </c>
      <c r="T24" s="100">
        <v>1</v>
      </c>
      <c r="U24" s="55">
        <v>15480.917507230601</v>
      </c>
      <c r="V24" s="56" t="s">
        <v>10</v>
      </c>
      <c r="W24" s="100">
        <f t="shared" ref="W24" si="2">ROUND(U24*(1+$V$8),2)</f>
        <v>19100.36</v>
      </c>
      <c r="X24" s="101">
        <f t="shared" ref="X24" si="3">ROUND(T24*W24,2)</f>
        <v>19100.36</v>
      </c>
      <c r="Y24" s="57" t="s">
        <v>63</v>
      </c>
      <c r="Z24" t="s">
        <v>63</v>
      </c>
      <c r="AA24" s="58">
        <v>19100.36</v>
      </c>
      <c r="AB24" s="59">
        <v>0</v>
      </c>
      <c r="AC24" s="60" t="s">
        <v>132</v>
      </c>
      <c r="AD24" s="8" t="s">
        <v>132</v>
      </c>
      <c r="AE24" s="18" t="s">
        <v>158</v>
      </c>
      <c r="AF24" s="61" t="s">
        <v>159</v>
      </c>
      <c r="AG24" s="102">
        <v>0</v>
      </c>
      <c r="AH24" s="62">
        <v>0.23380000000000001</v>
      </c>
      <c r="AJ24" s="63">
        <v>1</v>
      </c>
      <c r="AL24" s="64"/>
      <c r="AM24" s="103">
        <v>19100.36</v>
      </c>
      <c r="AN24" s="104">
        <v>19100.36</v>
      </c>
    </row>
    <row r="25" spans="1:40">
      <c r="A25">
        <v>2</v>
      </c>
      <c r="B25">
        <v>2</v>
      </c>
      <c r="C25">
        <v>2</v>
      </c>
      <c r="D25">
        <v>6</v>
      </c>
      <c r="E25">
        <v>1</v>
      </c>
      <c r="F25">
        <v>3</v>
      </c>
      <c r="G25">
        <v>0</v>
      </c>
      <c r="H25">
        <v>0</v>
      </c>
      <c r="I25">
        <v>0</v>
      </c>
      <c r="J25">
        <v>23</v>
      </c>
      <c r="K25">
        <v>6</v>
      </c>
      <c r="L25" s="52" t="s">
        <v>65</v>
      </c>
      <c r="M25" s="95" t="s">
        <v>4</v>
      </c>
      <c r="N25" s="96" t="s">
        <v>4</v>
      </c>
      <c r="O25" s="97" t="s">
        <v>160</v>
      </c>
      <c r="P25" s="53" t="s">
        <v>62</v>
      </c>
      <c r="Q25" s="54"/>
      <c r="R25" s="113" t="s">
        <v>81</v>
      </c>
      <c r="S25" s="99" t="s">
        <v>133</v>
      </c>
      <c r="T25" s="100">
        <v>0</v>
      </c>
      <c r="U25" s="55">
        <v>0</v>
      </c>
      <c r="V25" s="56" t="s">
        <v>10</v>
      </c>
      <c r="W25" s="100">
        <v>0</v>
      </c>
      <c r="X25" s="101">
        <f>SUM(X26:X30)</f>
        <v>9195.6</v>
      </c>
      <c r="Y25" s="57" t="s">
        <v>63</v>
      </c>
      <c r="Z25" t="s">
        <v>132</v>
      </c>
      <c r="AA25" s="58">
        <v>9195.6</v>
      </c>
      <c r="AB25" s="59">
        <v>0</v>
      </c>
      <c r="AC25" s="60" t="s">
        <v>132</v>
      </c>
      <c r="AD25" s="8">
        <v>4</v>
      </c>
      <c r="AE25" s="18" t="b">
        <v>0</v>
      </c>
      <c r="AF25" s="61" t="s">
        <v>134</v>
      </c>
      <c r="AG25" s="102">
        <v>0</v>
      </c>
      <c r="AH25" s="62">
        <v>0.23380000000000001</v>
      </c>
      <c r="AJ25" s="63"/>
      <c r="AL25" s="64"/>
      <c r="AM25" s="103">
        <v>9195.6</v>
      </c>
      <c r="AN25" s="104">
        <v>0</v>
      </c>
    </row>
    <row r="26" spans="1:40" ht="25.5">
      <c r="A26" t="s">
        <v>131</v>
      </c>
      <c r="B26">
        <v>2</v>
      </c>
      <c r="C26" t="s">
        <v>131</v>
      </c>
      <c r="D26">
        <v>0</v>
      </c>
      <c r="E26">
        <v>1</v>
      </c>
      <c r="F26">
        <v>3</v>
      </c>
      <c r="G26">
        <v>0</v>
      </c>
      <c r="H26">
        <v>0</v>
      </c>
      <c r="I26">
        <v>1</v>
      </c>
      <c r="J26">
        <v>0</v>
      </c>
      <c r="K26">
        <v>0</v>
      </c>
      <c r="L26" s="52" t="s">
        <v>65</v>
      </c>
      <c r="M26" s="95" t="s">
        <v>7</v>
      </c>
      <c r="N26" s="96" t="s">
        <v>7</v>
      </c>
      <c r="O26" s="97" t="s">
        <v>161</v>
      </c>
      <c r="P26" s="53" t="s">
        <v>62</v>
      </c>
      <c r="Q26" s="71" t="s">
        <v>82</v>
      </c>
      <c r="R26" s="98" t="s">
        <v>162</v>
      </c>
      <c r="S26" s="99" t="s">
        <v>154</v>
      </c>
      <c r="T26" s="100">
        <v>36</v>
      </c>
      <c r="U26" s="55">
        <v>9.57</v>
      </c>
      <c r="V26" s="56" t="s">
        <v>10</v>
      </c>
      <c r="W26" s="100">
        <f t="shared" ref="W26:W30" si="4">ROUND(U26*(1+$V$8),2)</f>
        <v>11.81</v>
      </c>
      <c r="X26" s="101">
        <f t="shared" ref="X26:X30" si="5">ROUND(T26*W26,2)</f>
        <v>425.16</v>
      </c>
      <c r="Y26" s="57" t="s">
        <v>63</v>
      </c>
      <c r="Z26" t="s">
        <v>63</v>
      </c>
      <c r="AA26" s="58">
        <v>425.16</v>
      </c>
      <c r="AB26" s="59">
        <v>0</v>
      </c>
      <c r="AC26" s="60" t="s">
        <v>132</v>
      </c>
      <c r="AD26" s="8" t="s">
        <v>132</v>
      </c>
      <c r="AE26" s="18" t="s">
        <v>163</v>
      </c>
      <c r="AF26" s="61">
        <v>6076</v>
      </c>
      <c r="AG26" s="102">
        <v>9.57</v>
      </c>
      <c r="AH26" s="62">
        <v>0.23380000000000001</v>
      </c>
      <c r="AJ26" s="63">
        <v>36</v>
      </c>
      <c r="AL26" s="64"/>
      <c r="AM26" s="103">
        <v>425.16</v>
      </c>
      <c r="AN26" s="104">
        <v>11.81</v>
      </c>
    </row>
    <row r="27" spans="1:40" ht="63.75">
      <c r="A27" t="s">
        <v>131</v>
      </c>
      <c r="B27">
        <v>2</v>
      </c>
      <c r="C27" t="s">
        <v>131</v>
      </c>
      <c r="D27">
        <v>0</v>
      </c>
      <c r="E27">
        <v>1</v>
      </c>
      <c r="F27">
        <v>3</v>
      </c>
      <c r="G27">
        <v>0</v>
      </c>
      <c r="H27">
        <v>0</v>
      </c>
      <c r="I27">
        <v>2</v>
      </c>
      <c r="J27">
        <v>0</v>
      </c>
      <c r="K27">
        <v>0</v>
      </c>
      <c r="L27" s="52" t="s">
        <v>65</v>
      </c>
      <c r="M27" s="95" t="s">
        <v>7</v>
      </c>
      <c r="N27" s="96" t="s">
        <v>7</v>
      </c>
      <c r="O27" s="97" t="s">
        <v>164</v>
      </c>
      <c r="P27" s="53" t="s">
        <v>62</v>
      </c>
      <c r="Q27" s="71" t="s">
        <v>83</v>
      </c>
      <c r="R27" s="98" t="s">
        <v>165</v>
      </c>
      <c r="S27" s="99" t="s">
        <v>166</v>
      </c>
      <c r="T27" s="100">
        <v>164</v>
      </c>
      <c r="U27" s="55">
        <v>6.95</v>
      </c>
      <c r="V27" s="56" t="s">
        <v>10</v>
      </c>
      <c r="W27" s="100">
        <f t="shared" si="4"/>
        <v>8.57</v>
      </c>
      <c r="X27" s="101">
        <f t="shared" si="5"/>
        <v>1405.48</v>
      </c>
      <c r="Y27" s="57" t="s">
        <v>63</v>
      </c>
      <c r="Z27" t="s">
        <v>63</v>
      </c>
      <c r="AA27" s="58">
        <v>1405.48</v>
      </c>
      <c r="AB27" s="59">
        <v>0</v>
      </c>
      <c r="AC27" s="60" t="s">
        <v>132</v>
      </c>
      <c r="AD27" s="8" t="s">
        <v>132</v>
      </c>
      <c r="AE27" s="18" t="s">
        <v>167</v>
      </c>
      <c r="AF27" s="61">
        <v>4799</v>
      </c>
      <c r="AG27" s="102">
        <v>6.95</v>
      </c>
      <c r="AH27" s="62">
        <v>0.23380000000000001</v>
      </c>
      <c r="AJ27" s="63">
        <v>164</v>
      </c>
      <c r="AL27" s="64"/>
      <c r="AM27" s="103">
        <v>1405.48</v>
      </c>
      <c r="AN27" s="104">
        <v>8.57</v>
      </c>
    </row>
    <row r="28" spans="1:40" ht="38.25">
      <c r="A28" t="s">
        <v>131</v>
      </c>
      <c r="B28">
        <v>2</v>
      </c>
      <c r="C28" t="s">
        <v>131</v>
      </c>
      <c r="D28">
        <v>0</v>
      </c>
      <c r="E28">
        <v>1</v>
      </c>
      <c r="F28">
        <v>3</v>
      </c>
      <c r="G28">
        <v>0</v>
      </c>
      <c r="H28">
        <v>0</v>
      </c>
      <c r="I28">
        <v>3</v>
      </c>
      <c r="J28">
        <v>0</v>
      </c>
      <c r="K28">
        <v>0</v>
      </c>
      <c r="L28" s="52" t="s">
        <v>65</v>
      </c>
      <c r="M28" s="95" t="s">
        <v>7</v>
      </c>
      <c r="N28" s="96" t="s">
        <v>7</v>
      </c>
      <c r="O28" s="97" t="s">
        <v>168</v>
      </c>
      <c r="P28" s="53" t="s">
        <v>62</v>
      </c>
      <c r="Q28" s="54" t="s">
        <v>84</v>
      </c>
      <c r="R28" s="98" t="s">
        <v>169</v>
      </c>
      <c r="S28" s="99" t="s">
        <v>166</v>
      </c>
      <c r="T28" s="100">
        <v>99</v>
      </c>
      <c r="U28" s="55">
        <v>5.38</v>
      </c>
      <c r="V28" s="56" t="s">
        <v>10</v>
      </c>
      <c r="W28" s="100">
        <f t="shared" si="4"/>
        <v>6.64</v>
      </c>
      <c r="X28" s="101">
        <f t="shared" si="5"/>
        <v>657.36</v>
      </c>
      <c r="Y28" s="57" t="s">
        <v>63</v>
      </c>
      <c r="Z28" t="s">
        <v>63</v>
      </c>
      <c r="AA28" s="58">
        <v>657.36</v>
      </c>
      <c r="AB28" s="59">
        <v>0</v>
      </c>
      <c r="AC28" s="60" t="s">
        <v>132</v>
      </c>
      <c r="AD28" s="8" t="s">
        <v>132</v>
      </c>
      <c r="AE28" s="18" t="s">
        <v>170</v>
      </c>
      <c r="AF28" s="61">
        <v>4893</v>
      </c>
      <c r="AG28" s="102">
        <v>5.38</v>
      </c>
      <c r="AH28" s="62">
        <v>0.23380000000000001</v>
      </c>
      <c r="AJ28" s="63">
        <v>99</v>
      </c>
      <c r="AL28" s="64"/>
      <c r="AM28" s="103">
        <v>657.36</v>
      </c>
      <c r="AN28" s="104">
        <v>6.64</v>
      </c>
    </row>
    <row r="29" spans="1:40" ht="38.25">
      <c r="A29" t="s">
        <v>131</v>
      </c>
      <c r="B29">
        <v>2</v>
      </c>
      <c r="C29" t="s">
        <v>131</v>
      </c>
      <c r="D29">
        <v>0</v>
      </c>
      <c r="E29">
        <v>1</v>
      </c>
      <c r="F29">
        <v>3</v>
      </c>
      <c r="G29">
        <v>0</v>
      </c>
      <c r="H29">
        <v>0</v>
      </c>
      <c r="I29">
        <v>4</v>
      </c>
      <c r="J29">
        <v>0</v>
      </c>
      <c r="K29">
        <v>0</v>
      </c>
      <c r="L29" s="52" t="s">
        <v>65</v>
      </c>
      <c r="M29" s="95" t="s">
        <v>7</v>
      </c>
      <c r="N29" s="96" t="s">
        <v>7</v>
      </c>
      <c r="O29" s="97" t="s">
        <v>171</v>
      </c>
      <c r="P29" s="53" t="s">
        <v>62</v>
      </c>
      <c r="Q29" s="71" t="s">
        <v>85</v>
      </c>
      <c r="R29" s="98" t="s">
        <v>172</v>
      </c>
      <c r="S29" s="99" t="s">
        <v>173</v>
      </c>
      <c r="T29" s="100">
        <v>3280</v>
      </c>
      <c r="U29" s="55">
        <v>1.61</v>
      </c>
      <c r="V29" s="56" t="s">
        <v>10</v>
      </c>
      <c r="W29" s="100">
        <f t="shared" si="4"/>
        <v>1.99</v>
      </c>
      <c r="X29" s="101">
        <f t="shared" si="5"/>
        <v>6527.2</v>
      </c>
      <c r="Y29" s="57" t="s">
        <v>63</v>
      </c>
      <c r="Z29" t="s">
        <v>63</v>
      </c>
      <c r="AA29" s="58">
        <v>6527.2</v>
      </c>
      <c r="AB29" s="59">
        <v>0</v>
      </c>
      <c r="AC29" s="60" t="s">
        <v>132</v>
      </c>
      <c r="AD29" s="8" t="s">
        <v>132</v>
      </c>
      <c r="AE29" s="18" t="s">
        <v>174</v>
      </c>
      <c r="AF29" s="61">
        <v>4950</v>
      </c>
      <c r="AG29" s="102">
        <v>1.61</v>
      </c>
      <c r="AH29" s="62">
        <v>0.23380000000000001</v>
      </c>
      <c r="AJ29" s="63">
        <v>3280</v>
      </c>
      <c r="AL29" s="64"/>
      <c r="AM29" s="103">
        <v>6527.2</v>
      </c>
      <c r="AN29" s="104">
        <v>1.99</v>
      </c>
    </row>
    <row r="30" spans="1:40" ht="25.5">
      <c r="A30" t="s">
        <v>131</v>
      </c>
      <c r="B30">
        <v>2</v>
      </c>
      <c r="C30" t="s">
        <v>131</v>
      </c>
      <c r="D30">
        <v>0</v>
      </c>
      <c r="E30">
        <v>1</v>
      </c>
      <c r="F30">
        <v>3</v>
      </c>
      <c r="G30">
        <v>0</v>
      </c>
      <c r="H30">
        <v>0</v>
      </c>
      <c r="I30">
        <v>5</v>
      </c>
      <c r="J30">
        <v>0</v>
      </c>
      <c r="K30">
        <v>0</v>
      </c>
      <c r="L30" s="52" t="s">
        <v>65</v>
      </c>
      <c r="M30" s="95" t="s">
        <v>7</v>
      </c>
      <c r="N30" s="96" t="s">
        <v>7</v>
      </c>
      <c r="O30" s="97" t="s">
        <v>175</v>
      </c>
      <c r="P30" s="53" t="s">
        <v>62</v>
      </c>
      <c r="Q30" s="71" t="s">
        <v>86</v>
      </c>
      <c r="R30" s="98" t="s">
        <v>176</v>
      </c>
      <c r="S30" s="99" t="s">
        <v>166</v>
      </c>
      <c r="T30" s="100">
        <v>164</v>
      </c>
      <c r="U30" s="55">
        <v>0.89</v>
      </c>
      <c r="V30" s="56" t="s">
        <v>10</v>
      </c>
      <c r="W30" s="100">
        <f t="shared" si="4"/>
        <v>1.1000000000000001</v>
      </c>
      <c r="X30" s="101">
        <f t="shared" si="5"/>
        <v>180.4</v>
      </c>
      <c r="Y30" s="57" t="s">
        <v>63</v>
      </c>
      <c r="Z30" t="s">
        <v>63</v>
      </c>
      <c r="AA30" s="58">
        <v>180.4</v>
      </c>
      <c r="AB30" s="59">
        <v>0</v>
      </c>
      <c r="AC30" s="60" t="s">
        <v>132</v>
      </c>
      <c r="AD30" s="8" t="s">
        <v>132</v>
      </c>
      <c r="AE30" s="18" t="s">
        <v>177</v>
      </c>
      <c r="AF30" s="61">
        <v>4983</v>
      </c>
      <c r="AG30" s="102">
        <v>0.89</v>
      </c>
      <c r="AH30" s="62">
        <v>0.23380000000000001</v>
      </c>
      <c r="AJ30" s="63">
        <v>164</v>
      </c>
      <c r="AL30" s="64"/>
      <c r="AM30" s="103">
        <v>180.4</v>
      </c>
      <c r="AN30" s="104">
        <v>1.1000000000000001</v>
      </c>
    </row>
    <row r="31" spans="1:40">
      <c r="A31">
        <v>2</v>
      </c>
      <c r="B31">
        <v>2</v>
      </c>
      <c r="C31">
        <v>2</v>
      </c>
      <c r="D31">
        <v>5</v>
      </c>
      <c r="E31">
        <v>1</v>
      </c>
      <c r="F31">
        <v>4</v>
      </c>
      <c r="G31">
        <v>0</v>
      </c>
      <c r="H31">
        <v>0</v>
      </c>
      <c r="I31">
        <v>0</v>
      </c>
      <c r="J31">
        <v>17</v>
      </c>
      <c r="K31">
        <v>5</v>
      </c>
      <c r="L31" s="52" t="s">
        <v>65</v>
      </c>
      <c r="M31" s="95" t="s">
        <v>4</v>
      </c>
      <c r="N31" s="96" t="s">
        <v>4</v>
      </c>
      <c r="O31" s="97" t="s">
        <v>178</v>
      </c>
      <c r="P31" s="53" t="s">
        <v>62</v>
      </c>
      <c r="Q31" s="54"/>
      <c r="R31" s="113" t="s">
        <v>87</v>
      </c>
      <c r="S31" s="99" t="s">
        <v>133</v>
      </c>
      <c r="T31" s="100">
        <v>0</v>
      </c>
      <c r="U31" s="55">
        <v>0</v>
      </c>
      <c r="V31" s="56" t="s">
        <v>10</v>
      </c>
      <c r="W31" s="100">
        <v>0</v>
      </c>
      <c r="X31" s="101">
        <f>SUM(X32:X35)</f>
        <v>307513.58</v>
      </c>
      <c r="Y31" s="57" t="s">
        <v>63</v>
      </c>
      <c r="Z31" t="s">
        <v>132</v>
      </c>
      <c r="AA31" s="58">
        <v>307513.58</v>
      </c>
      <c r="AB31" s="59">
        <v>0</v>
      </c>
      <c r="AC31" s="60" t="s">
        <v>132</v>
      </c>
      <c r="AD31" s="8">
        <v>5</v>
      </c>
      <c r="AE31" s="18" t="b">
        <v>0</v>
      </c>
      <c r="AF31" s="61" t="s">
        <v>134</v>
      </c>
      <c r="AG31" s="102">
        <v>0</v>
      </c>
      <c r="AH31" s="62">
        <v>0.23380000000000001</v>
      </c>
      <c r="AJ31" s="63"/>
      <c r="AL31" s="64"/>
      <c r="AM31" s="103">
        <v>307513.58</v>
      </c>
      <c r="AN31" s="104">
        <v>0</v>
      </c>
    </row>
    <row r="32" spans="1:40" ht="51">
      <c r="A32" t="s">
        <v>131</v>
      </c>
      <c r="B32">
        <v>2</v>
      </c>
      <c r="C32" t="s">
        <v>131</v>
      </c>
      <c r="D32">
        <v>0</v>
      </c>
      <c r="E32">
        <v>1</v>
      </c>
      <c r="F32">
        <v>4</v>
      </c>
      <c r="G32">
        <v>0</v>
      </c>
      <c r="H32">
        <v>0</v>
      </c>
      <c r="I32">
        <v>1</v>
      </c>
      <c r="J32">
        <v>0</v>
      </c>
      <c r="K32">
        <v>0</v>
      </c>
      <c r="L32" s="52" t="s">
        <v>65</v>
      </c>
      <c r="M32" s="95" t="s">
        <v>7</v>
      </c>
      <c r="N32" s="96" t="s">
        <v>7</v>
      </c>
      <c r="O32" s="97" t="s">
        <v>179</v>
      </c>
      <c r="P32" s="53" t="s">
        <v>62</v>
      </c>
      <c r="Q32" s="71" t="s">
        <v>88</v>
      </c>
      <c r="R32" s="98" t="s">
        <v>180</v>
      </c>
      <c r="S32" s="99" t="s">
        <v>166</v>
      </c>
      <c r="T32" s="100">
        <v>273</v>
      </c>
      <c r="U32" s="55">
        <v>902.17</v>
      </c>
      <c r="V32" s="56" t="s">
        <v>10</v>
      </c>
      <c r="W32" s="100">
        <f t="shared" ref="W32:W35" si="6">ROUND(U32*(1+$V$8),2)</f>
        <v>1113.0999999999999</v>
      </c>
      <c r="X32" s="101">
        <f t="shared" ref="X32:X35" si="7">ROUND(T32*W32,2)</f>
        <v>303876.3</v>
      </c>
      <c r="Y32" s="57" t="s">
        <v>63</v>
      </c>
      <c r="Z32" t="s">
        <v>63</v>
      </c>
      <c r="AA32" s="58">
        <v>303876.3</v>
      </c>
      <c r="AB32" s="59">
        <v>0</v>
      </c>
      <c r="AC32" s="60" t="s">
        <v>132</v>
      </c>
      <c r="AD32" s="8" t="s">
        <v>132</v>
      </c>
      <c r="AE32" s="18" t="s">
        <v>181</v>
      </c>
      <c r="AF32" s="61">
        <v>1383</v>
      </c>
      <c r="AG32" s="102">
        <v>902.17</v>
      </c>
      <c r="AH32" s="62">
        <v>0.23380000000000001</v>
      </c>
      <c r="AJ32" s="63">
        <v>273</v>
      </c>
      <c r="AL32" s="64"/>
      <c r="AM32" s="103">
        <v>303876.3</v>
      </c>
      <c r="AN32" s="104">
        <v>1113.0999999999999</v>
      </c>
    </row>
    <row r="33" spans="1:40" ht="38.25">
      <c r="A33" t="s">
        <v>131</v>
      </c>
      <c r="B33">
        <v>2</v>
      </c>
      <c r="C33" t="s">
        <v>131</v>
      </c>
      <c r="D33">
        <v>0</v>
      </c>
      <c r="E33">
        <v>1</v>
      </c>
      <c r="F33">
        <v>4</v>
      </c>
      <c r="G33">
        <v>0</v>
      </c>
      <c r="H33">
        <v>0</v>
      </c>
      <c r="I33">
        <v>2</v>
      </c>
      <c r="J33">
        <v>0</v>
      </c>
      <c r="K33">
        <v>0</v>
      </c>
      <c r="L33" s="52" t="s">
        <v>65</v>
      </c>
      <c r="M33" s="95" t="s">
        <v>7</v>
      </c>
      <c r="N33" s="96" t="s">
        <v>7</v>
      </c>
      <c r="O33" s="97" t="s">
        <v>182</v>
      </c>
      <c r="P33" s="53" t="s">
        <v>62</v>
      </c>
      <c r="Q33" s="54" t="s">
        <v>89</v>
      </c>
      <c r="R33" s="98" t="s">
        <v>183</v>
      </c>
      <c r="S33" s="99" t="s">
        <v>154</v>
      </c>
      <c r="T33" s="100">
        <v>22.5</v>
      </c>
      <c r="U33" s="55">
        <v>70.180000000000007</v>
      </c>
      <c r="V33" s="56" t="s">
        <v>10</v>
      </c>
      <c r="W33" s="100">
        <f t="shared" si="6"/>
        <v>86.59</v>
      </c>
      <c r="X33" s="101">
        <f t="shared" si="7"/>
        <v>1948.28</v>
      </c>
      <c r="Y33" s="57" t="s">
        <v>63</v>
      </c>
      <c r="Z33" t="s">
        <v>63</v>
      </c>
      <c r="AA33" s="58">
        <v>1948.28</v>
      </c>
      <c r="AB33" s="59">
        <v>0</v>
      </c>
      <c r="AC33" s="60" t="s">
        <v>132</v>
      </c>
      <c r="AD33" s="8" t="s">
        <v>132</v>
      </c>
      <c r="AE33" s="18" t="s">
        <v>184</v>
      </c>
      <c r="AF33" s="61">
        <v>5447</v>
      </c>
      <c r="AG33" s="102">
        <v>70.180000000000007</v>
      </c>
      <c r="AH33" s="62">
        <v>0.23380000000000001</v>
      </c>
      <c r="AJ33" s="63">
        <v>22.5</v>
      </c>
      <c r="AL33" s="64"/>
      <c r="AM33" s="103">
        <v>1948.28</v>
      </c>
      <c r="AN33" s="104">
        <v>86.59</v>
      </c>
    </row>
    <row r="34" spans="1:40" ht="38.25">
      <c r="A34" t="s">
        <v>131</v>
      </c>
      <c r="B34">
        <v>2</v>
      </c>
      <c r="C34" t="s">
        <v>131</v>
      </c>
      <c r="D34">
        <v>0</v>
      </c>
      <c r="E34">
        <v>1</v>
      </c>
      <c r="F34">
        <v>4</v>
      </c>
      <c r="G34">
        <v>0</v>
      </c>
      <c r="H34">
        <v>0</v>
      </c>
      <c r="I34">
        <v>3</v>
      </c>
      <c r="J34">
        <v>0</v>
      </c>
      <c r="K34">
        <v>0</v>
      </c>
      <c r="L34" s="52" t="s">
        <v>65</v>
      </c>
      <c r="M34" s="95" t="s">
        <v>7</v>
      </c>
      <c r="N34" s="96" t="s">
        <v>7</v>
      </c>
      <c r="O34" s="97" t="s">
        <v>185</v>
      </c>
      <c r="P34" s="53" t="s">
        <v>62</v>
      </c>
      <c r="Q34" s="54" t="s">
        <v>90</v>
      </c>
      <c r="R34" s="98" t="s">
        <v>186</v>
      </c>
      <c r="S34" s="99" t="s">
        <v>187</v>
      </c>
      <c r="T34" s="100">
        <v>15</v>
      </c>
      <c r="U34" s="55">
        <v>52.87</v>
      </c>
      <c r="V34" s="56" t="s">
        <v>10</v>
      </c>
      <c r="W34" s="100">
        <f t="shared" si="6"/>
        <v>65.23</v>
      </c>
      <c r="X34" s="101">
        <f t="shared" si="7"/>
        <v>978.45</v>
      </c>
      <c r="Y34" s="57" t="s">
        <v>63</v>
      </c>
      <c r="Z34" t="s">
        <v>63</v>
      </c>
      <c r="AA34" s="58">
        <v>978.45</v>
      </c>
      <c r="AB34" s="59">
        <v>0</v>
      </c>
      <c r="AC34" s="60" t="s">
        <v>132</v>
      </c>
      <c r="AD34" s="8" t="s">
        <v>132</v>
      </c>
      <c r="AE34" s="18" t="s">
        <v>188</v>
      </c>
      <c r="AF34" s="61">
        <v>1659</v>
      </c>
      <c r="AG34" s="102">
        <v>52.87</v>
      </c>
      <c r="AH34" s="62">
        <v>0.23380000000000001</v>
      </c>
      <c r="AJ34" s="63">
        <v>15</v>
      </c>
      <c r="AL34" s="64"/>
      <c r="AM34" s="103">
        <v>978.45</v>
      </c>
      <c r="AN34" s="104">
        <v>65.23</v>
      </c>
    </row>
    <row r="35" spans="1:40" ht="63.75">
      <c r="A35" t="s">
        <v>131</v>
      </c>
      <c r="B35">
        <v>2</v>
      </c>
      <c r="C35" t="s">
        <v>131</v>
      </c>
      <c r="D35">
        <v>0</v>
      </c>
      <c r="E35">
        <v>1</v>
      </c>
      <c r="F35">
        <v>4</v>
      </c>
      <c r="G35">
        <v>0</v>
      </c>
      <c r="H35">
        <v>0</v>
      </c>
      <c r="I35">
        <v>4</v>
      </c>
      <c r="J35">
        <v>0</v>
      </c>
      <c r="K35">
        <v>0</v>
      </c>
      <c r="L35" s="52" t="s">
        <v>65</v>
      </c>
      <c r="M35" s="95" t="s">
        <v>7</v>
      </c>
      <c r="N35" s="96" t="s">
        <v>7</v>
      </c>
      <c r="O35" s="97" t="s">
        <v>189</v>
      </c>
      <c r="P35" s="53" t="s">
        <v>62</v>
      </c>
      <c r="Q35" s="54" t="s">
        <v>91</v>
      </c>
      <c r="R35" s="98" t="s">
        <v>190</v>
      </c>
      <c r="S35" s="99" t="s">
        <v>187</v>
      </c>
      <c r="T35" s="100">
        <v>15</v>
      </c>
      <c r="U35" s="55">
        <v>38.39</v>
      </c>
      <c r="V35" s="56" t="s">
        <v>10</v>
      </c>
      <c r="W35" s="100">
        <f t="shared" si="6"/>
        <v>47.37</v>
      </c>
      <c r="X35" s="101">
        <f t="shared" si="7"/>
        <v>710.55</v>
      </c>
      <c r="Y35" s="57" t="s">
        <v>63</v>
      </c>
      <c r="Z35" t="s">
        <v>63</v>
      </c>
      <c r="AA35" s="58">
        <v>710.55</v>
      </c>
      <c r="AB35" s="59">
        <v>0</v>
      </c>
      <c r="AC35" s="60" t="s">
        <v>132</v>
      </c>
      <c r="AD35" s="8" t="s">
        <v>132</v>
      </c>
      <c r="AE35" s="18" t="s">
        <v>191</v>
      </c>
      <c r="AF35" s="61">
        <v>1653</v>
      </c>
      <c r="AG35" s="102">
        <v>38.39</v>
      </c>
      <c r="AH35" s="62">
        <v>0.23380000000000001</v>
      </c>
      <c r="AJ35" s="63">
        <v>15</v>
      </c>
      <c r="AL35" s="64"/>
      <c r="AM35" s="103">
        <v>710.55</v>
      </c>
      <c r="AN35" s="104">
        <v>47.37</v>
      </c>
    </row>
    <row r="36" spans="1:40">
      <c r="A36">
        <v>2</v>
      </c>
      <c r="B36">
        <v>2</v>
      </c>
      <c r="C36">
        <v>2</v>
      </c>
      <c r="D36">
        <v>4</v>
      </c>
      <c r="E36">
        <v>1</v>
      </c>
      <c r="F36">
        <v>5</v>
      </c>
      <c r="G36">
        <v>0</v>
      </c>
      <c r="H36">
        <v>0</v>
      </c>
      <c r="I36">
        <v>0</v>
      </c>
      <c r="J36">
        <v>12</v>
      </c>
      <c r="K36">
        <v>4</v>
      </c>
      <c r="L36" s="52" t="s">
        <v>65</v>
      </c>
      <c r="M36" s="95" t="s">
        <v>4</v>
      </c>
      <c r="N36" s="96" t="s">
        <v>4</v>
      </c>
      <c r="O36" s="97" t="s">
        <v>192</v>
      </c>
      <c r="P36" s="53" t="s">
        <v>62</v>
      </c>
      <c r="Q36" s="54"/>
      <c r="R36" s="113" t="s">
        <v>92</v>
      </c>
      <c r="S36" s="99" t="s">
        <v>133</v>
      </c>
      <c r="T36" s="100">
        <v>0</v>
      </c>
      <c r="U36" s="55">
        <v>0</v>
      </c>
      <c r="V36" s="56" t="s">
        <v>10</v>
      </c>
      <c r="W36" s="100">
        <v>0</v>
      </c>
      <c r="X36" s="101">
        <f>SUM(X37:X39)</f>
        <v>16771.41</v>
      </c>
      <c r="Y36" s="57" t="s">
        <v>63</v>
      </c>
      <c r="Z36" t="s">
        <v>132</v>
      </c>
      <c r="AA36" s="58">
        <v>16771.41</v>
      </c>
      <c r="AB36" s="59">
        <v>0</v>
      </c>
      <c r="AC36" s="60" t="s">
        <v>132</v>
      </c>
      <c r="AD36" s="8">
        <v>6</v>
      </c>
      <c r="AE36" s="18" t="b">
        <v>0</v>
      </c>
      <c r="AF36" s="61" t="s">
        <v>134</v>
      </c>
      <c r="AG36" s="102">
        <v>0</v>
      </c>
      <c r="AH36" s="62">
        <v>0.23380000000000001</v>
      </c>
      <c r="AJ36" s="63"/>
      <c r="AL36" s="64"/>
      <c r="AM36" s="103">
        <v>16771.41</v>
      </c>
      <c r="AN36" s="104">
        <v>0</v>
      </c>
    </row>
    <row r="37" spans="1:40" ht="38.25">
      <c r="A37" t="s">
        <v>131</v>
      </c>
      <c r="B37">
        <v>2</v>
      </c>
      <c r="C37" t="s">
        <v>131</v>
      </c>
      <c r="D37">
        <v>0</v>
      </c>
      <c r="E37">
        <v>1</v>
      </c>
      <c r="F37">
        <v>5</v>
      </c>
      <c r="G37">
        <v>0</v>
      </c>
      <c r="H37">
        <v>0</v>
      </c>
      <c r="I37">
        <v>1</v>
      </c>
      <c r="J37">
        <v>0</v>
      </c>
      <c r="K37">
        <v>0</v>
      </c>
      <c r="L37" s="52" t="s">
        <v>65</v>
      </c>
      <c r="M37" s="95" t="s">
        <v>7</v>
      </c>
      <c r="N37" s="96" t="s">
        <v>7</v>
      </c>
      <c r="O37" s="97" t="s">
        <v>193</v>
      </c>
      <c r="P37" s="53" t="s">
        <v>62</v>
      </c>
      <c r="Q37" s="71" t="s">
        <v>93</v>
      </c>
      <c r="R37" s="98" t="s">
        <v>194</v>
      </c>
      <c r="S37" s="99" t="s">
        <v>150</v>
      </c>
      <c r="T37" s="100">
        <v>3</v>
      </c>
      <c r="U37" s="55">
        <v>644.12</v>
      </c>
      <c r="V37" s="56" t="s">
        <v>10</v>
      </c>
      <c r="W37" s="100">
        <f t="shared" ref="W37:W39" si="8">ROUND(U37*(1+$V$8),2)</f>
        <v>794.72</v>
      </c>
      <c r="X37" s="101">
        <f t="shared" ref="X37:X39" si="9">ROUND(T37*W37,2)</f>
        <v>2384.16</v>
      </c>
      <c r="Y37" s="57" t="s">
        <v>63</v>
      </c>
      <c r="Z37" t="s">
        <v>63</v>
      </c>
      <c r="AA37" s="58">
        <v>2384.16</v>
      </c>
      <c r="AB37" s="59">
        <v>0</v>
      </c>
      <c r="AC37" s="60" t="s">
        <v>132</v>
      </c>
      <c r="AD37" s="8" t="s">
        <v>132</v>
      </c>
      <c r="AE37" s="18" t="s">
        <v>195</v>
      </c>
      <c r="AF37" s="61">
        <v>4447</v>
      </c>
      <c r="AG37" s="102">
        <v>644.12</v>
      </c>
      <c r="AH37" s="62">
        <v>0.23380000000000001</v>
      </c>
      <c r="AJ37" s="63">
        <v>3</v>
      </c>
      <c r="AL37" s="64"/>
      <c r="AM37" s="103">
        <v>2384.16</v>
      </c>
      <c r="AN37" s="104">
        <v>794.72</v>
      </c>
    </row>
    <row r="38" spans="1:40" ht="51">
      <c r="A38" t="s">
        <v>131</v>
      </c>
      <c r="B38">
        <v>2</v>
      </c>
      <c r="C38" t="s">
        <v>131</v>
      </c>
      <c r="D38">
        <v>0</v>
      </c>
      <c r="E38">
        <v>1</v>
      </c>
      <c r="F38">
        <v>5</v>
      </c>
      <c r="G38">
        <v>0</v>
      </c>
      <c r="H38">
        <v>0</v>
      </c>
      <c r="I38">
        <v>2</v>
      </c>
      <c r="J38">
        <v>0</v>
      </c>
      <c r="K38">
        <v>0</v>
      </c>
      <c r="L38" s="52" t="s">
        <v>65</v>
      </c>
      <c r="M38" s="95" t="s">
        <v>7</v>
      </c>
      <c r="N38" s="96" t="s">
        <v>7</v>
      </c>
      <c r="O38" s="97" t="s">
        <v>196</v>
      </c>
      <c r="P38" s="53" t="s">
        <v>62</v>
      </c>
      <c r="Q38" s="54" t="s">
        <v>94</v>
      </c>
      <c r="R38" s="98" t="s">
        <v>197</v>
      </c>
      <c r="S38" s="99" t="s">
        <v>187</v>
      </c>
      <c r="T38" s="100">
        <v>15</v>
      </c>
      <c r="U38" s="55">
        <v>104.84</v>
      </c>
      <c r="V38" s="56" t="s">
        <v>10</v>
      </c>
      <c r="W38" s="100">
        <f t="shared" si="8"/>
        <v>129.35</v>
      </c>
      <c r="X38" s="101">
        <f t="shared" si="9"/>
        <v>1940.25</v>
      </c>
      <c r="Y38" s="57" t="s">
        <v>63</v>
      </c>
      <c r="Z38" t="s">
        <v>63</v>
      </c>
      <c r="AA38" s="58">
        <v>1940.25</v>
      </c>
      <c r="AB38" s="59">
        <v>0</v>
      </c>
      <c r="AC38" s="60" t="s">
        <v>132</v>
      </c>
      <c r="AD38" s="8" t="s">
        <v>132</v>
      </c>
      <c r="AE38" s="18" t="s">
        <v>198</v>
      </c>
      <c r="AF38" s="61">
        <v>238</v>
      </c>
      <c r="AG38" s="102">
        <v>104.84</v>
      </c>
      <c r="AH38" s="62">
        <v>0.23380000000000001</v>
      </c>
      <c r="AJ38" s="63">
        <v>15</v>
      </c>
      <c r="AL38" s="64"/>
      <c r="AM38" s="103">
        <v>1940.25</v>
      </c>
      <c r="AN38" s="104">
        <v>129.35</v>
      </c>
    </row>
    <row r="39" spans="1:40">
      <c r="A39" t="s">
        <v>131</v>
      </c>
      <c r="B39">
        <v>2</v>
      </c>
      <c r="C39" t="s">
        <v>131</v>
      </c>
      <c r="D39">
        <v>0</v>
      </c>
      <c r="E39">
        <v>1</v>
      </c>
      <c r="F39">
        <v>5</v>
      </c>
      <c r="G39">
        <v>0</v>
      </c>
      <c r="H39">
        <v>0</v>
      </c>
      <c r="I39">
        <v>3</v>
      </c>
      <c r="J39">
        <v>0</v>
      </c>
      <c r="K39">
        <v>0</v>
      </c>
      <c r="L39" s="52" t="s">
        <v>65</v>
      </c>
      <c r="M39" s="95" t="s">
        <v>7</v>
      </c>
      <c r="N39" s="96" t="s">
        <v>7</v>
      </c>
      <c r="O39" s="97" t="s">
        <v>199</v>
      </c>
      <c r="P39" s="53" t="s">
        <v>71</v>
      </c>
      <c r="Q39" s="54" t="s">
        <v>95</v>
      </c>
      <c r="R39" s="98" t="s">
        <v>200</v>
      </c>
      <c r="S39" s="99" t="s">
        <v>187</v>
      </c>
      <c r="T39" s="100">
        <v>30</v>
      </c>
      <c r="U39" s="55">
        <v>336.28</v>
      </c>
      <c r="V39" s="56" t="s">
        <v>10</v>
      </c>
      <c r="W39" s="100">
        <f t="shared" si="8"/>
        <v>414.9</v>
      </c>
      <c r="X39" s="101">
        <f t="shared" si="9"/>
        <v>12447</v>
      </c>
      <c r="Y39" s="57" t="s">
        <v>63</v>
      </c>
      <c r="Z39" t="s">
        <v>63</v>
      </c>
      <c r="AA39" s="58">
        <v>12447</v>
      </c>
      <c r="AB39" s="59">
        <v>0</v>
      </c>
      <c r="AC39" s="60" t="s">
        <v>132</v>
      </c>
      <c r="AD39" s="8" t="s">
        <v>132</v>
      </c>
      <c r="AE39" s="18" t="s">
        <v>201</v>
      </c>
      <c r="AF39" s="61">
        <v>19013</v>
      </c>
      <c r="AG39" s="102">
        <v>336.28</v>
      </c>
      <c r="AH39" s="62">
        <v>0.23380000000000001</v>
      </c>
      <c r="AJ39" s="63">
        <v>30</v>
      </c>
      <c r="AL39" s="64"/>
      <c r="AM39" s="103">
        <v>12447</v>
      </c>
      <c r="AN39" s="104">
        <v>414.9</v>
      </c>
    </row>
    <row r="40" spans="1:40">
      <c r="A40">
        <v>2</v>
      </c>
      <c r="B40">
        <v>2</v>
      </c>
      <c r="C40">
        <v>2</v>
      </c>
      <c r="D40">
        <v>6</v>
      </c>
      <c r="E40">
        <v>1</v>
      </c>
      <c r="F40">
        <v>6</v>
      </c>
      <c r="G40">
        <v>0</v>
      </c>
      <c r="H40">
        <v>0</v>
      </c>
      <c r="I40">
        <v>0</v>
      </c>
      <c r="J40">
        <v>8</v>
      </c>
      <c r="K40">
        <v>6</v>
      </c>
      <c r="L40" s="52" t="s">
        <v>65</v>
      </c>
      <c r="M40" s="95" t="s">
        <v>4</v>
      </c>
      <c r="N40" s="96" t="s">
        <v>4</v>
      </c>
      <c r="O40" s="97" t="s">
        <v>202</v>
      </c>
      <c r="P40" s="53" t="s">
        <v>62</v>
      </c>
      <c r="Q40" s="54"/>
      <c r="R40" s="113" t="s">
        <v>96</v>
      </c>
      <c r="S40" s="99" t="s">
        <v>133</v>
      </c>
      <c r="T40" s="100">
        <v>0</v>
      </c>
      <c r="U40" s="55">
        <v>0</v>
      </c>
      <c r="V40" s="56" t="s">
        <v>10</v>
      </c>
      <c r="W40" s="100">
        <v>0</v>
      </c>
      <c r="X40" s="101">
        <f>SUM(X41:X45)</f>
        <v>21026.25</v>
      </c>
      <c r="Y40" s="57" t="s">
        <v>63</v>
      </c>
      <c r="Z40" t="s">
        <v>132</v>
      </c>
      <c r="AA40" s="58">
        <v>21026.25</v>
      </c>
      <c r="AB40" s="59">
        <v>0</v>
      </c>
      <c r="AC40" s="60" t="s">
        <v>132</v>
      </c>
      <c r="AD40" s="8">
        <v>7</v>
      </c>
      <c r="AE40" s="18" t="b">
        <v>0</v>
      </c>
      <c r="AF40" s="61" t="s">
        <v>134</v>
      </c>
      <c r="AG40" s="102">
        <v>0</v>
      </c>
      <c r="AH40" s="62">
        <v>0.23380000000000001</v>
      </c>
      <c r="AJ40" s="63"/>
      <c r="AL40" s="64"/>
      <c r="AM40" s="103">
        <v>21026.25</v>
      </c>
      <c r="AN40" s="104">
        <v>0</v>
      </c>
    </row>
    <row r="41" spans="1:40" ht="38.25">
      <c r="A41" t="s">
        <v>131</v>
      </c>
      <c r="B41">
        <v>2</v>
      </c>
      <c r="C41" t="s">
        <v>131</v>
      </c>
      <c r="D41">
        <v>0</v>
      </c>
      <c r="E41">
        <v>1</v>
      </c>
      <c r="F41">
        <v>6</v>
      </c>
      <c r="G41">
        <v>0</v>
      </c>
      <c r="H41">
        <v>0</v>
      </c>
      <c r="I41">
        <v>1</v>
      </c>
      <c r="J41">
        <v>0</v>
      </c>
      <c r="K41">
        <v>0</v>
      </c>
      <c r="L41" s="52" t="s">
        <v>65</v>
      </c>
      <c r="M41" s="95" t="s">
        <v>7</v>
      </c>
      <c r="N41" s="96" t="s">
        <v>7</v>
      </c>
      <c r="O41" s="97" t="s">
        <v>203</v>
      </c>
      <c r="P41" s="53" t="s">
        <v>62</v>
      </c>
      <c r="Q41" s="54" t="s">
        <v>97</v>
      </c>
      <c r="R41" s="98" t="s">
        <v>204</v>
      </c>
      <c r="S41" s="99" t="s">
        <v>166</v>
      </c>
      <c r="T41" s="100">
        <v>75</v>
      </c>
      <c r="U41" s="55">
        <v>150.75</v>
      </c>
      <c r="V41" s="56" t="s">
        <v>10</v>
      </c>
      <c r="W41" s="100">
        <f t="shared" ref="W41:W45" si="10">ROUND(U41*(1+$V$8),2)</f>
        <v>186</v>
      </c>
      <c r="X41" s="101">
        <f t="shared" ref="X41:X45" si="11">ROUND(T41*W41,2)</f>
        <v>13950</v>
      </c>
      <c r="Y41" s="57" t="s">
        <v>63</v>
      </c>
      <c r="Z41" t="s">
        <v>63</v>
      </c>
      <c r="AA41" s="58">
        <v>13950</v>
      </c>
      <c r="AB41" s="59">
        <v>0</v>
      </c>
      <c r="AC41" s="60" t="s">
        <v>132</v>
      </c>
      <c r="AD41" s="8" t="s">
        <v>132</v>
      </c>
      <c r="AE41" s="18" t="s">
        <v>205</v>
      </c>
      <c r="AF41" s="61">
        <v>5194</v>
      </c>
      <c r="AG41" s="102">
        <v>150.75</v>
      </c>
      <c r="AH41" s="62">
        <v>0.23380000000000001</v>
      </c>
      <c r="AJ41" s="63">
        <v>75</v>
      </c>
      <c r="AL41" s="64"/>
      <c r="AM41" s="103">
        <v>13950</v>
      </c>
      <c r="AN41" s="104">
        <v>186</v>
      </c>
    </row>
    <row r="42" spans="1:40" ht="51">
      <c r="A42" t="s">
        <v>131</v>
      </c>
      <c r="B42">
        <v>2</v>
      </c>
      <c r="C42" t="s">
        <v>131</v>
      </c>
      <c r="D42">
        <v>0</v>
      </c>
      <c r="E42">
        <v>1</v>
      </c>
      <c r="F42">
        <v>6</v>
      </c>
      <c r="G42">
        <v>0</v>
      </c>
      <c r="H42">
        <v>0</v>
      </c>
      <c r="I42">
        <v>2</v>
      </c>
      <c r="J42">
        <v>0</v>
      </c>
      <c r="K42">
        <v>0</v>
      </c>
      <c r="L42" s="52" t="s">
        <v>65</v>
      </c>
      <c r="M42" s="95" t="s">
        <v>7</v>
      </c>
      <c r="N42" s="96" t="s">
        <v>7</v>
      </c>
      <c r="O42" s="97" t="s">
        <v>206</v>
      </c>
      <c r="P42" s="53" t="s">
        <v>62</v>
      </c>
      <c r="Q42" s="54" t="s">
        <v>98</v>
      </c>
      <c r="R42" s="98" t="s">
        <v>207</v>
      </c>
      <c r="S42" s="99" t="s">
        <v>166</v>
      </c>
      <c r="T42" s="100">
        <v>5</v>
      </c>
      <c r="U42" s="55">
        <v>1008.31</v>
      </c>
      <c r="V42" s="56" t="s">
        <v>10</v>
      </c>
      <c r="W42" s="100">
        <f t="shared" si="10"/>
        <v>1244.05</v>
      </c>
      <c r="X42" s="101">
        <f t="shared" si="11"/>
        <v>6220.25</v>
      </c>
      <c r="Y42" s="57" t="s">
        <v>63</v>
      </c>
      <c r="Z42" t="s">
        <v>63</v>
      </c>
      <c r="AA42" s="58">
        <v>6220.25</v>
      </c>
      <c r="AB42" s="59">
        <v>0</v>
      </c>
      <c r="AC42" s="60" t="s">
        <v>132</v>
      </c>
      <c r="AD42" s="8" t="s">
        <v>132</v>
      </c>
      <c r="AE42" s="18" t="s">
        <v>208</v>
      </c>
      <c r="AF42" s="61">
        <v>5266</v>
      </c>
      <c r="AG42" s="102">
        <v>1008.31</v>
      </c>
      <c r="AH42" s="62">
        <v>0.23380000000000001</v>
      </c>
      <c r="AJ42" s="63">
        <v>5</v>
      </c>
      <c r="AL42" s="64"/>
      <c r="AM42" s="103">
        <v>6220.25</v>
      </c>
      <c r="AN42" s="104">
        <v>1244.05</v>
      </c>
    </row>
    <row r="43" spans="1:40" ht="25.5">
      <c r="A43" t="s">
        <v>131</v>
      </c>
      <c r="B43">
        <v>2</v>
      </c>
      <c r="C43" t="s">
        <v>131</v>
      </c>
      <c r="D43">
        <v>0</v>
      </c>
      <c r="E43">
        <v>1</v>
      </c>
      <c r="F43">
        <v>6</v>
      </c>
      <c r="G43">
        <v>0</v>
      </c>
      <c r="H43">
        <v>0</v>
      </c>
      <c r="I43">
        <v>3</v>
      </c>
      <c r="J43">
        <v>0</v>
      </c>
      <c r="K43">
        <v>0</v>
      </c>
      <c r="L43" s="52" t="s">
        <v>65</v>
      </c>
      <c r="M43" s="95" t="s">
        <v>7</v>
      </c>
      <c r="N43" s="96" t="s">
        <v>7</v>
      </c>
      <c r="O43" s="97" t="s">
        <v>209</v>
      </c>
      <c r="P43" s="53" t="s">
        <v>62</v>
      </c>
      <c r="Q43" s="54" t="s">
        <v>99</v>
      </c>
      <c r="R43" s="98" t="s">
        <v>210</v>
      </c>
      <c r="S43" s="99" t="s">
        <v>173</v>
      </c>
      <c r="T43" s="100">
        <v>100</v>
      </c>
      <c r="U43" s="55">
        <v>1.03</v>
      </c>
      <c r="V43" s="56" t="s">
        <v>10</v>
      </c>
      <c r="W43" s="100">
        <f t="shared" si="10"/>
        <v>1.27</v>
      </c>
      <c r="X43" s="101">
        <f t="shared" si="11"/>
        <v>127</v>
      </c>
      <c r="Y43" s="57" t="s">
        <v>63</v>
      </c>
      <c r="Z43" t="s">
        <v>63</v>
      </c>
      <c r="AA43" s="58">
        <v>127</v>
      </c>
      <c r="AB43" s="59">
        <v>0</v>
      </c>
      <c r="AC43" s="60" t="s">
        <v>132</v>
      </c>
      <c r="AD43" s="8" t="s">
        <v>132</v>
      </c>
      <c r="AE43" s="18" t="s">
        <v>211</v>
      </c>
      <c r="AF43" s="61">
        <v>4947</v>
      </c>
      <c r="AG43" s="102">
        <v>1.03</v>
      </c>
      <c r="AH43" s="62">
        <v>0.23380000000000001</v>
      </c>
      <c r="AJ43" s="63">
        <v>100</v>
      </c>
      <c r="AL43" s="64"/>
      <c r="AM43" s="103">
        <v>127</v>
      </c>
      <c r="AN43" s="104">
        <v>1.27</v>
      </c>
    </row>
    <row r="44" spans="1:40" ht="25.5">
      <c r="A44" t="s">
        <v>131</v>
      </c>
      <c r="B44">
        <v>2</v>
      </c>
      <c r="C44" t="s">
        <v>131</v>
      </c>
      <c r="D44">
        <v>0</v>
      </c>
      <c r="E44">
        <v>1</v>
      </c>
      <c r="F44">
        <v>6</v>
      </c>
      <c r="G44">
        <v>0</v>
      </c>
      <c r="H44">
        <v>0</v>
      </c>
      <c r="I44">
        <v>4</v>
      </c>
      <c r="J44">
        <v>0</v>
      </c>
      <c r="K44">
        <v>0</v>
      </c>
      <c r="L44" s="52" t="s">
        <v>65</v>
      </c>
      <c r="M44" s="95" t="s">
        <v>7</v>
      </c>
      <c r="N44" s="96" t="s">
        <v>7</v>
      </c>
      <c r="O44" s="97" t="s">
        <v>212</v>
      </c>
      <c r="P44" s="53" t="s">
        <v>62</v>
      </c>
      <c r="Q44" s="54" t="s">
        <v>100</v>
      </c>
      <c r="R44" s="98" t="s">
        <v>213</v>
      </c>
      <c r="S44" s="99" t="s">
        <v>154</v>
      </c>
      <c r="T44" s="100">
        <v>75</v>
      </c>
      <c r="U44" s="55">
        <v>6.24</v>
      </c>
      <c r="V44" s="56" t="s">
        <v>10</v>
      </c>
      <c r="W44" s="100">
        <f t="shared" si="10"/>
        <v>7.7</v>
      </c>
      <c r="X44" s="101">
        <f t="shared" si="11"/>
        <v>577.5</v>
      </c>
      <c r="Y44" s="57" t="s">
        <v>63</v>
      </c>
      <c r="Z44" t="s">
        <v>63</v>
      </c>
      <c r="AA44" s="58">
        <v>577.5</v>
      </c>
      <c r="AB44" s="59">
        <v>0</v>
      </c>
      <c r="AC44" s="60" t="s">
        <v>132</v>
      </c>
      <c r="AD44" s="8" t="s">
        <v>132</v>
      </c>
      <c r="AE44" s="18" t="s">
        <v>214</v>
      </c>
      <c r="AF44" s="61">
        <v>5198</v>
      </c>
      <c r="AG44" s="102">
        <v>6.24</v>
      </c>
      <c r="AH44" s="62">
        <v>0.23380000000000001</v>
      </c>
      <c r="AJ44" s="63">
        <v>75</v>
      </c>
      <c r="AL44" s="64"/>
      <c r="AM44" s="103">
        <v>577.5</v>
      </c>
      <c r="AN44" s="104">
        <v>7.7</v>
      </c>
    </row>
    <row r="45" spans="1:40">
      <c r="A45" t="s">
        <v>131</v>
      </c>
      <c r="B45">
        <v>2</v>
      </c>
      <c r="C45" t="s">
        <v>131</v>
      </c>
      <c r="D45">
        <v>0</v>
      </c>
      <c r="E45">
        <v>1</v>
      </c>
      <c r="F45">
        <v>6</v>
      </c>
      <c r="G45">
        <v>0</v>
      </c>
      <c r="H45">
        <v>0</v>
      </c>
      <c r="I45">
        <v>5</v>
      </c>
      <c r="J45">
        <v>0</v>
      </c>
      <c r="K45">
        <v>0</v>
      </c>
      <c r="L45" s="52" t="s">
        <v>65</v>
      </c>
      <c r="M45" s="95" t="s">
        <v>7</v>
      </c>
      <c r="N45" s="96" t="s">
        <v>7</v>
      </c>
      <c r="O45" s="97" t="s">
        <v>215</v>
      </c>
      <c r="P45" s="53" t="s">
        <v>62</v>
      </c>
      <c r="Q45" s="54" t="s">
        <v>101</v>
      </c>
      <c r="R45" s="98" t="s">
        <v>216</v>
      </c>
      <c r="S45" s="99" t="s">
        <v>154</v>
      </c>
      <c r="T45" s="100">
        <v>75</v>
      </c>
      <c r="U45" s="55">
        <v>1.64</v>
      </c>
      <c r="V45" s="56" t="s">
        <v>10</v>
      </c>
      <c r="W45" s="100">
        <f t="shared" si="10"/>
        <v>2.02</v>
      </c>
      <c r="X45" s="101">
        <f t="shared" si="11"/>
        <v>151.5</v>
      </c>
      <c r="Y45" s="57" t="s">
        <v>63</v>
      </c>
      <c r="Z45" t="s">
        <v>63</v>
      </c>
      <c r="AA45" s="58">
        <v>151.5</v>
      </c>
      <c r="AB45" s="59">
        <v>0</v>
      </c>
      <c r="AC45" s="60" t="s">
        <v>132</v>
      </c>
      <c r="AD45" s="8" t="s">
        <v>132</v>
      </c>
      <c r="AE45" s="18" t="s">
        <v>217</v>
      </c>
      <c r="AF45" s="61">
        <v>5201</v>
      </c>
      <c r="AG45" s="102">
        <v>1.64</v>
      </c>
      <c r="AH45" s="62">
        <v>0.23380000000000001</v>
      </c>
      <c r="AJ45" s="63">
        <v>75</v>
      </c>
      <c r="AL45" s="64"/>
      <c r="AM45" s="103">
        <v>151.5</v>
      </c>
      <c r="AN45" s="104">
        <v>2.02</v>
      </c>
    </row>
    <row r="46" spans="1:40">
      <c r="A46">
        <v>2</v>
      </c>
      <c r="B46">
        <v>2</v>
      </c>
      <c r="C46">
        <v>2</v>
      </c>
      <c r="D46">
        <v>2</v>
      </c>
      <c r="E46">
        <v>1</v>
      </c>
      <c r="F46">
        <v>7</v>
      </c>
      <c r="G46">
        <v>0</v>
      </c>
      <c r="H46">
        <v>0</v>
      </c>
      <c r="I46">
        <v>0</v>
      </c>
      <c r="J46">
        <v>2</v>
      </c>
      <c r="K46" t="e">
        <v>#N/A</v>
      </c>
      <c r="L46" s="52" t="s">
        <v>65</v>
      </c>
      <c r="M46" s="95" t="s">
        <v>4</v>
      </c>
      <c r="N46" s="96" t="s">
        <v>4</v>
      </c>
      <c r="O46" s="97" t="s">
        <v>218</v>
      </c>
      <c r="P46" s="53" t="s">
        <v>62</v>
      </c>
      <c r="Q46" s="54"/>
      <c r="R46" s="113" t="s">
        <v>102</v>
      </c>
      <c r="S46" s="99" t="s">
        <v>133</v>
      </c>
      <c r="T46" s="100">
        <v>0</v>
      </c>
      <c r="U46" s="55">
        <v>0</v>
      </c>
      <c r="V46" s="56" t="s">
        <v>10</v>
      </c>
      <c r="W46" s="100">
        <v>0</v>
      </c>
      <c r="X46" s="101">
        <f>SUM(X47)</f>
        <v>820</v>
      </c>
      <c r="Y46" s="57" t="s">
        <v>63</v>
      </c>
      <c r="Z46" t="s">
        <v>132</v>
      </c>
      <c r="AA46" s="58">
        <v>820</v>
      </c>
      <c r="AB46" s="59">
        <v>0</v>
      </c>
      <c r="AC46" s="60" t="s">
        <v>132</v>
      </c>
      <c r="AD46" s="8">
        <v>8</v>
      </c>
      <c r="AE46" s="18" t="b">
        <v>0</v>
      </c>
      <c r="AF46" s="61" t="s">
        <v>134</v>
      </c>
      <c r="AG46" s="102">
        <v>0</v>
      </c>
      <c r="AH46" s="62">
        <v>0.23380000000000001</v>
      </c>
      <c r="AJ46" s="63"/>
      <c r="AL46" s="64"/>
      <c r="AM46" s="103">
        <v>820</v>
      </c>
      <c r="AN46" s="104">
        <v>0</v>
      </c>
    </row>
    <row r="47" spans="1:40">
      <c r="A47" t="s">
        <v>131</v>
      </c>
      <c r="B47">
        <v>2</v>
      </c>
      <c r="C47" t="s">
        <v>131</v>
      </c>
      <c r="D47">
        <v>0</v>
      </c>
      <c r="E47">
        <v>1</v>
      </c>
      <c r="F47">
        <v>7</v>
      </c>
      <c r="G47">
        <v>0</v>
      </c>
      <c r="H47">
        <v>0</v>
      </c>
      <c r="I47">
        <v>1</v>
      </c>
      <c r="J47">
        <v>0</v>
      </c>
      <c r="K47">
        <v>0</v>
      </c>
      <c r="L47" s="52" t="s">
        <v>65</v>
      </c>
      <c r="M47" s="95" t="s">
        <v>7</v>
      </c>
      <c r="N47" s="96" t="s">
        <v>7</v>
      </c>
      <c r="O47" s="97" t="s">
        <v>219</v>
      </c>
      <c r="P47" s="53" t="s">
        <v>62</v>
      </c>
      <c r="Q47" s="54" t="s">
        <v>103</v>
      </c>
      <c r="R47" s="98" t="s">
        <v>220</v>
      </c>
      <c r="S47" s="99" t="s">
        <v>154</v>
      </c>
      <c r="T47" s="100">
        <v>500</v>
      </c>
      <c r="U47" s="55">
        <v>1.33</v>
      </c>
      <c r="V47" s="56" t="s">
        <v>10</v>
      </c>
      <c r="W47" s="100">
        <f t="shared" ref="W47" si="12">ROUND(U47*(1+$V$8),2)</f>
        <v>1.64</v>
      </c>
      <c r="X47" s="101">
        <f t="shared" ref="X47" si="13">ROUND(T47*W47,2)</f>
        <v>820</v>
      </c>
      <c r="Y47" s="57" t="s">
        <v>63</v>
      </c>
      <c r="Z47" t="s">
        <v>63</v>
      </c>
      <c r="AA47" s="58">
        <v>820</v>
      </c>
      <c r="AB47" s="59">
        <v>0</v>
      </c>
      <c r="AC47" s="60" t="s">
        <v>132</v>
      </c>
      <c r="AD47" s="8" t="s">
        <v>132</v>
      </c>
      <c r="AE47" s="18" t="s">
        <v>221</v>
      </c>
      <c r="AF47" s="61">
        <v>6010</v>
      </c>
      <c r="AG47" s="102">
        <v>1.33</v>
      </c>
      <c r="AH47" s="62">
        <v>0.23380000000000001</v>
      </c>
      <c r="AJ47" s="63">
        <v>500</v>
      </c>
      <c r="AL47" s="64"/>
      <c r="AM47" s="103">
        <v>820</v>
      </c>
      <c r="AN47" s="104">
        <v>1.64</v>
      </c>
    </row>
    <row r="48" spans="1:40" ht="5.0999999999999996" customHeight="1">
      <c r="A48">
        <v>-1</v>
      </c>
      <c r="C48">
        <v>-1</v>
      </c>
      <c r="E48">
        <v>0</v>
      </c>
      <c r="F48">
        <v>0</v>
      </c>
      <c r="G48">
        <v>0</v>
      </c>
      <c r="H48">
        <v>0</v>
      </c>
      <c r="I48">
        <v>0</v>
      </c>
      <c r="L48" s="52" t="s">
        <v>65</v>
      </c>
      <c r="M48" s="73"/>
      <c r="N48" s="74"/>
      <c r="O48" s="73"/>
      <c r="P48" s="75"/>
      <c r="Q48" s="75"/>
      <c r="R48" s="75"/>
      <c r="S48" s="75"/>
      <c r="T48" s="75"/>
      <c r="U48" s="75"/>
      <c r="V48" s="75"/>
      <c r="W48" s="75"/>
      <c r="X48" s="76"/>
      <c r="Y48" s="8"/>
      <c r="AA48" s="8"/>
      <c r="AB48" s="8"/>
      <c r="AC48" s="8"/>
      <c r="AD48" s="8"/>
      <c r="AE48" s="8"/>
      <c r="AF48" s="8"/>
      <c r="AG48" s="77"/>
      <c r="AH48" s="78"/>
      <c r="AJ48" s="79"/>
      <c r="AL48" s="77"/>
      <c r="AM48" s="80"/>
      <c r="AN48" s="78"/>
    </row>
    <row r="49" spans="1:40"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8"/>
      <c r="AA49" s="8"/>
      <c r="AB49" s="8"/>
      <c r="AC49" s="8"/>
      <c r="AD49" s="8"/>
      <c r="AE49" s="8"/>
      <c r="AF49" s="8"/>
      <c r="AG49" s="8"/>
      <c r="AH49" s="8"/>
      <c r="AN49" s="8"/>
    </row>
    <row r="50" spans="1:40"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8"/>
      <c r="AA50" s="8"/>
      <c r="AB50" s="8"/>
      <c r="AC50" s="8"/>
      <c r="AD50" s="8"/>
      <c r="AE50" s="8"/>
      <c r="AF50" s="8"/>
      <c r="AG50" s="8"/>
      <c r="AH50" s="8"/>
      <c r="AN50" s="8"/>
    </row>
    <row r="51" spans="1:40" ht="14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1" t="s">
        <v>104</v>
      </c>
      <c r="P51" s="8"/>
      <c r="Q51" s="118" t="s">
        <v>105</v>
      </c>
      <c r="R51" s="118"/>
      <c r="S51" s="118"/>
      <c r="T51" s="118"/>
      <c r="U51" s="118"/>
      <c r="V51" s="118"/>
      <c r="W51" s="118"/>
      <c r="X51" s="118"/>
      <c r="Y51" s="8"/>
      <c r="Z51" s="8"/>
      <c r="AA51" s="8"/>
      <c r="AB51" s="8"/>
      <c r="AC51" s="8"/>
      <c r="AD51" s="8"/>
      <c r="AE51" s="8"/>
      <c r="AF51" s="8"/>
      <c r="AG51" s="8"/>
      <c r="AH51" s="8"/>
      <c r="AN51" s="8"/>
    </row>
    <row r="52" spans="1:4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N52" s="8"/>
    </row>
    <row r="53" spans="1:40" ht="14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2" t="s">
        <v>106</v>
      </c>
      <c r="P53" s="9"/>
      <c r="Q53" s="9"/>
      <c r="R53" s="9"/>
      <c r="S53" s="9"/>
      <c r="T53" s="9"/>
      <c r="U53" s="9"/>
      <c r="V53" s="9"/>
      <c r="W53" s="9"/>
      <c r="X53" s="83"/>
      <c r="Y53" s="8"/>
      <c r="Z53" s="8"/>
      <c r="AA53" s="8"/>
      <c r="AB53" s="8"/>
      <c r="AC53" s="8"/>
      <c r="AD53" s="8"/>
      <c r="AE53" s="8"/>
      <c r="AF53" s="8"/>
      <c r="AG53" s="8"/>
      <c r="AH53" s="8"/>
      <c r="AN53" s="8"/>
    </row>
    <row r="54" spans="1:40" ht="12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8"/>
      <c r="Z54" s="8"/>
      <c r="AA54" s="8"/>
      <c r="AB54" s="8"/>
      <c r="AC54" s="8"/>
      <c r="AD54" s="8"/>
      <c r="AE54" s="8"/>
      <c r="AF54" s="8"/>
      <c r="AG54" s="8"/>
      <c r="AH54" s="8"/>
      <c r="AN54" s="8"/>
    </row>
    <row r="55" spans="1:40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8"/>
      <c r="Z55" s="8"/>
      <c r="AA55" s="8"/>
      <c r="AB55" s="8"/>
      <c r="AC55" s="8"/>
      <c r="AD55" s="8"/>
      <c r="AE55" s="8"/>
      <c r="AF55" s="8"/>
      <c r="AG55" s="8"/>
      <c r="AH55" s="8"/>
      <c r="AN55" s="8"/>
    </row>
    <row r="56" spans="1:40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8"/>
      <c r="Z56" s="8"/>
      <c r="AA56" s="8"/>
      <c r="AB56" s="8"/>
      <c r="AC56" s="8"/>
      <c r="AD56" s="8"/>
      <c r="AE56" s="8"/>
      <c r="AF56" s="8"/>
      <c r="AG56" s="8"/>
      <c r="AH56" s="8"/>
      <c r="AN56" s="8"/>
    </row>
    <row r="57" spans="1:40" ht="14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5"/>
      <c r="AA57" s="85"/>
      <c r="AB57" s="85"/>
      <c r="AC57" s="8"/>
      <c r="AD57" s="8"/>
      <c r="AE57" s="8"/>
      <c r="AF57" s="8"/>
      <c r="AG57" s="8"/>
      <c r="AH57" s="8"/>
      <c r="AN57" s="8"/>
    </row>
    <row r="58" spans="1:40" ht="1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120" t="s">
        <v>222</v>
      </c>
      <c r="P58" s="120"/>
      <c r="Q58" s="120"/>
      <c r="R58" s="120"/>
      <c r="S58" s="120"/>
      <c r="T58" s="120"/>
      <c r="U58" s="120"/>
      <c r="V58" s="120"/>
      <c r="W58" s="120"/>
      <c r="X58" s="120"/>
      <c r="Y58" s="86"/>
      <c r="Z58" s="86"/>
      <c r="AA58" s="86"/>
      <c r="AB58" s="86"/>
      <c r="AC58" s="8"/>
      <c r="AD58" s="8"/>
      <c r="AE58" s="8"/>
      <c r="AF58" s="8"/>
      <c r="AG58" s="8"/>
      <c r="AH58" s="8"/>
      <c r="AN58" s="8"/>
    </row>
    <row r="59" spans="1:40" ht="1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121" t="s">
        <v>107</v>
      </c>
      <c r="P59" s="121"/>
      <c r="Q59" s="121"/>
      <c r="R59" s="121"/>
      <c r="S59" s="121"/>
      <c r="T59" s="121"/>
      <c r="U59" s="121"/>
      <c r="V59" s="121"/>
      <c r="W59" s="121"/>
      <c r="X59" s="121"/>
      <c r="Y59" s="86"/>
      <c r="Z59" s="86"/>
      <c r="AA59" s="86"/>
      <c r="AB59" s="86"/>
      <c r="AC59" s="8"/>
      <c r="AD59" s="8"/>
      <c r="AE59" s="8"/>
      <c r="AF59" s="8"/>
      <c r="AG59" s="8"/>
      <c r="AH59" s="8"/>
      <c r="AN59" s="8"/>
    </row>
    <row r="60" spans="1:4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N60" s="8"/>
    </row>
    <row r="61" spans="1:40" ht="30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122" t="s">
        <v>122</v>
      </c>
      <c r="P61" s="122"/>
      <c r="Q61" s="122"/>
      <c r="R61" s="8"/>
      <c r="S61" s="87"/>
      <c r="T61" s="87"/>
      <c r="U61" s="87"/>
      <c r="V61" s="87"/>
      <c r="W61" s="8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N61" s="8"/>
    </row>
    <row r="62" spans="1:40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9" t="s">
        <v>108</v>
      </c>
      <c r="P62" s="8"/>
      <c r="Q62" s="8"/>
      <c r="R62" s="8"/>
      <c r="S62" s="90" t="s">
        <v>109</v>
      </c>
      <c r="T62" s="90"/>
      <c r="U62" s="90"/>
      <c r="V62" s="90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N62" s="8"/>
    </row>
    <row r="63" spans="1:40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17" t="s">
        <v>110</v>
      </c>
      <c r="T63" s="115">
        <v>0</v>
      </c>
      <c r="U63" s="91"/>
      <c r="V63" s="92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N63" s="8"/>
    </row>
    <row r="64" spans="1:40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116">
        <v>43927</v>
      </c>
      <c r="P64" s="116"/>
      <c r="Q64" s="116"/>
      <c r="R64" s="8"/>
      <c r="S64" s="17" t="s">
        <v>111</v>
      </c>
      <c r="T64" s="115">
        <v>0</v>
      </c>
      <c r="U64" s="92"/>
      <c r="V64" s="92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N64" s="8"/>
    </row>
    <row r="65" spans="1:40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93" t="s">
        <v>112</v>
      </c>
      <c r="P65" s="94"/>
      <c r="Q65" s="94"/>
      <c r="R65" s="8"/>
      <c r="S65" s="17" t="s">
        <v>113</v>
      </c>
      <c r="T65" s="115">
        <v>0</v>
      </c>
      <c r="U65" s="92"/>
      <c r="V65" s="92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N65" s="8"/>
    </row>
  </sheetData>
  <mergeCells count="24">
    <mergeCell ref="O4:P4"/>
    <mergeCell ref="S4:X4"/>
    <mergeCell ref="O5:P5"/>
    <mergeCell ref="S5:X5"/>
    <mergeCell ref="AE5:AF5"/>
    <mergeCell ref="AJ7:AJ11"/>
    <mergeCell ref="AL7:AL11"/>
    <mergeCell ref="F8:K8"/>
    <mergeCell ref="L8:L12"/>
    <mergeCell ref="O8:P8"/>
    <mergeCell ref="S8:U8"/>
    <mergeCell ref="Y8:Y12"/>
    <mergeCell ref="Z8:Z12"/>
    <mergeCell ref="F9:K9"/>
    <mergeCell ref="AA12:AB12"/>
    <mergeCell ref="O7:P7"/>
    <mergeCell ref="S7:U7"/>
    <mergeCell ref="O64:Q64"/>
    <mergeCell ref="O15:R15"/>
    <mergeCell ref="Q51:X51"/>
    <mergeCell ref="O54:X56"/>
    <mergeCell ref="O58:X58"/>
    <mergeCell ref="O59:X59"/>
    <mergeCell ref="O61:Q61"/>
  </mergeCells>
  <conditionalFormatting sqref="M14 M16:M47">
    <cfRule type="cellIs" dxfId="61" priority="34" stopIfTrue="1" operator="notEqual">
      <formula>$N14</formula>
    </cfRule>
  </conditionalFormatting>
  <conditionalFormatting sqref="N14:O14 R14 W14:X14 N16:O47 R16:R47 W16:X47">
    <cfRule type="expression" dxfId="60" priority="32" stopIfTrue="1">
      <formula>$C14=1</formula>
    </cfRule>
    <cfRule type="expression" dxfId="59" priority="33" stopIfTrue="1">
      <formula>OR($C14=0,$C14=2,$C14=3,$C14=4)</formula>
    </cfRule>
  </conditionalFormatting>
  <conditionalFormatting sqref="U14:V14 U16:V47">
    <cfRule type="expression" dxfId="58" priority="29" stopIfTrue="1">
      <formula>$C14=1</formula>
    </cfRule>
    <cfRule type="expression" dxfId="57" priority="30" stopIfTrue="1">
      <formula>OR($C14=0,$C14=2,$C14=3,$C14=4)</formula>
    </cfRule>
    <cfRule type="expression" dxfId="56" priority="31" stopIfTrue="1">
      <formula>AND(TIPOORCAMENTO="Licitado",$C14&lt;&gt;"L",$C14&lt;&gt;-1)</formula>
    </cfRule>
  </conditionalFormatting>
  <conditionalFormatting sqref="P14:Q14 S14:T14 Y14 AG14:AH14 P16:Q47 S16:T47 Y16:Y47 AG16:AH47">
    <cfRule type="expression" dxfId="55" priority="27" stopIfTrue="1">
      <formula>$C14=1</formula>
    </cfRule>
    <cfRule type="expression" dxfId="54" priority="28" stopIfTrue="1">
      <formula>OR($C14=0,$C14=2,$C14=3,$C14=4)</formula>
    </cfRule>
  </conditionalFormatting>
  <conditionalFormatting sqref="AJ7:AJ48">
    <cfRule type="expression" dxfId="53" priority="24" stopIfTrue="1">
      <formula>OR(ACOMPANHAMENTO&lt;&gt;"BM",TIPOORCAMENTO="Licitado")</formula>
    </cfRule>
    <cfRule type="expression" dxfId="52" priority="25" stopIfTrue="1">
      <formula>$C7=1</formula>
    </cfRule>
    <cfRule type="expression" dxfId="51" priority="26" stopIfTrue="1">
      <formula>OR(AND(ISNUMBER($C7),$C7=0),$C7=2,$C7=3,$C7=4)</formula>
    </cfRule>
  </conditionalFormatting>
  <conditionalFormatting sqref="AL7:AL48">
    <cfRule type="expression" dxfId="50" priority="21" stopIfTrue="1">
      <formula>TIPOORCAMENTO="PROPOSTO"</formula>
    </cfRule>
    <cfRule type="expression" dxfId="49" priority="22" stopIfTrue="1">
      <formula>$C7=1</formula>
    </cfRule>
    <cfRule type="expression" dxfId="48" priority="23" stopIfTrue="1">
      <formula>OR(AND(ISNUMBER($C7),$C7=0),$C7=2,$C7=3,$C7=4)</formula>
    </cfRule>
  </conditionalFormatting>
  <conditionalFormatting sqref="O8:P8">
    <cfRule type="expression" dxfId="47" priority="20" stopIfTrue="1">
      <formula>ISERROR(INDIRECT($F$9))</formula>
    </cfRule>
  </conditionalFormatting>
  <conditionalFormatting sqref="S7:V8">
    <cfRule type="expression" dxfId="46" priority="19" stopIfTrue="1">
      <formula>TIPOORCAMENTO="Proposto"</formula>
    </cfRule>
  </conditionalFormatting>
  <conditionalFormatting sqref="S9:V9">
    <cfRule type="expression" dxfId="45" priority="18" stopIfTrue="1">
      <formula>TIPOORCAMENTO="Proposto"</formula>
    </cfRule>
  </conditionalFormatting>
  <conditionalFormatting sqref="AM7:AN48">
    <cfRule type="expression" dxfId="44" priority="15" stopIfTrue="1">
      <formula>TIPOORCAMENTO="PROPOSTO"</formula>
    </cfRule>
    <cfRule type="expression" dxfId="43" priority="16" stopIfTrue="1">
      <formula>$C7=1</formula>
    </cfRule>
    <cfRule type="expression" dxfId="42" priority="17" stopIfTrue="1">
      <formula>OR(AND(ISNUMBER($C7),$C7=0),$C7=2,$C7=3,$C7=4)</formula>
    </cfRule>
  </conditionalFormatting>
  <conditionalFormatting sqref="W18:X22">
    <cfRule type="expression" dxfId="41" priority="13" stopIfTrue="1">
      <formula>$C18=1</formula>
    </cfRule>
    <cfRule type="expression" dxfId="40" priority="14" stopIfTrue="1">
      <formula>OR($C18=0,$C18=2,$C18=3,$C18=4)</formula>
    </cfRule>
  </conditionalFormatting>
  <conditionalFormatting sqref="W24:X24">
    <cfRule type="expression" dxfId="33" priority="11" stopIfTrue="1">
      <formula>$C24=1</formula>
    </cfRule>
    <cfRule type="expression" dxfId="32" priority="12" stopIfTrue="1">
      <formula>OR($C24=0,$C24=2,$C24=3,$C24=4)</formula>
    </cfRule>
  </conditionalFormatting>
  <conditionalFormatting sqref="W26:X30">
    <cfRule type="expression" dxfId="27" priority="9" stopIfTrue="1">
      <formula>$C26=1</formula>
    </cfRule>
    <cfRule type="expression" dxfId="26" priority="10" stopIfTrue="1">
      <formula>OR($C26=0,$C26=2,$C26=3,$C26=4)</formula>
    </cfRule>
  </conditionalFormatting>
  <conditionalFormatting sqref="W32:X35">
    <cfRule type="expression" dxfId="21" priority="7" stopIfTrue="1">
      <formula>$C32=1</formula>
    </cfRule>
    <cfRule type="expression" dxfId="20" priority="8" stopIfTrue="1">
      <formula>OR($C32=0,$C32=2,$C32=3,$C32=4)</formula>
    </cfRule>
  </conditionalFormatting>
  <conditionalFormatting sqref="W37:X39">
    <cfRule type="expression" dxfId="15" priority="5" stopIfTrue="1">
      <formula>$C37=1</formula>
    </cfRule>
    <cfRule type="expression" dxfId="14" priority="6" stopIfTrue="1">
      <formula>OR($C37=0,$C37=2,$C37=3,$C37=4)</formula>
    </cfRule>
  </conditionalFormatting>
  <conditionalFormatting sqref="W41:X45">
    <cfRule type="expression" dxfId="9" priority="3" stopIfTrue="1">
      <formula>$C41=1</formula>
    </cfRule>
    <cfRule type="expression" dxfId="8" priority="4" stopIfTrue="1">
      <formula>OR($C41=0,$C41=2,$C41=3,$C41=4)</formula>
    </cfRule>
  </conditionalFormatting>
  <conditionalFormatting sqref="W47:X47">
    <cfRule type="expression" dxfId="3" priority="1" stopIfTrue="1">
      <formula>$C47=1</formula>
    </cfRule>
    <cfRule type="expression" dxfId="2" priority="2" stopIfTrue="1">
      <formula>OR($C47=0,$C47=2,$C47=3,$C47=4)</formula>
    </cfRule>
  </conditionalFormatting>
  <dataValidations xWindow="1203" yWindow="362" count="7">
    <dataValidation type="decimal" operator="greaterThan" allowBlank="1" showErrorMessage="1" error="Apenas números decimais maiores que zero." sqref="U14 AJ14 AL14 AJ16:AJ47 AL16:AL47 U16:U47">
      <formula1>0</formula1>
      <formula2>0</formula2>
    </dataValidation>
    <dataValidation type="list" allowBlank="1" sqref="P14 P16:P47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47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47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47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47"/>
    <dataValidation allowBlank="1" showInputMessage="1" showErrorMessage="1" prompt="Para Orçamento Proposto, o Preço Unitário é resultado do produto do Custo Unitário pelo BDI.&#10;Para Orçamento Licitado, deve ser preenchido na Coluna AL." sqref="W14 W16:W47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META 7-AV ADAIL TOFANI - LIBERD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2020-04-06T16:41:36Z</dcterms:created>
  <dcterms:modified xsi:type="dcterms:W3CDTF">2020-04-06T18:09:53Z</dcterms:modified>
</cp:coreProperties>
</file>