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370" yWindow="-120" windowWidth="20730" windowHeight="11760" activeTab="3"/>
  </bookViews>
  <sheets>
    <sheet name="PLANILHA SINTÉTICA" sheetId="25" r:id="rId1"/>
    <sheet name="CRONOGRAMA" sheetId="26" r:id="rId2"/>
    <sheet name="CPUs" sheetId="21" r:id="rId3"/>
    <sheet name="BDI" sheetId="27" r:id="rId4"/>
  </sheets>
  <externalReferences>
    <externalReference r:id="rId5"/>
    <externalReference r:id="rId6"/>
    <externalReference r:id="rId7"/>
    <externalReference r:id="rId8"/>
  </externalReferences>
  <definedNames>
    <definedName name="\0" localSheetId="3">#REF!</definedName>
    <definedName name="\0" localSheetId="1">#REF!</definedName>
    <definedName name="\0">#REF!</definedName>
    <definedName name="_xlnm._FilterDatabase" localSheetId="2" hidden="1">CPUs!$A$3:$H$1216</definedName>
    <definedName name="_xlnm._FilterDatabase" localSheetId="0" hidden="1">'PLANILHA SINTÉTICA'!$A$10:$I$127</definedName>
    <definedName name="A" localSheetId="3">#REF!</definedName>
    <definedName name="A" localSheetId="1">#REF!</definedName>
    <definedName name="A">#REF!</definedName>
    <definedName name="aaaa" localSheetId="3">#REF!</definedName>
    <definedName name="aaaa" localSheetId="1">#REF!</definedName>
    <definedName name="aaaa">#REF!</definedName>
    <definedName name="AB" localSheetId="3">#REF!</definedName>
    <definedName name="AB" localSheetId="1">#REF!</definedName>
    <definedName name="AB">#REF!</definedName>
    <definedName name="ABER" localSheetId="1">#REF!</definedName>
    <definedName name="ABER">#REF!</definedName>
    <definedName name="_xlnm.Print_Area" localSheetId="3">BDI!$A$1:$I$41</definedName>
    <definedName name="_xlnm.Print_Area" localSheetId="2">CPUs!$A$1:$H$1216</definedName>
    <definedName name="_xlnm.Print_Area" localSheetId="1">CRONOGRAMA!$A$1:$I$39</definedName>
    <definedName name="_xlnm.Print_Area" localSheetId="0">'PLANILHA SINTÉTICA'!$A$1:$I$128</definedName>
    <definedName name="_xlnm.Print_Area">[1]Plan1!$A$1:$F$322</definedName>
    <definedName name="_xlnm.Database" localSheetId="3">#REF!</definedName>
    <definedName name="_xlnm.Database" localSheetId="1">#REF!</definedName>
    <definedName name="_xlnm.Database">#REF!</definedName>
    <definedName name="D" localSheetId="3">#REF!</definedName>
    <definedName name="D" localSheetId="1">#REF!</definedName>
    <definedName name="D">#REF!</definedName>
    <definedName name="FDSAFDSF" localSheetId="3">#REF!</definedName>
    <definedName name="FDSAFDSF" localSheetId="1">#REF!</definedName>
    <definedName name="FDSAFDSF">#REF!</definedName>
    <definedName name="nommmm" localSheetId="1">#REF!</definedName>
    <definedName name="nommmm">#REF!</definedName>
    <definedName name="ORÇAMENTO.BancoRef" localSheetId="3" hidden="1">'[2]PLANILHA - MAPA DESCONTO'!$I$10</definedName>
    <definedName name="ORÇAMENTO.BancoRef" localSheetId="1" hidden="1">'[2]PLANILHA - MAPA DESCONTO'!$I$10</definedName>
    <definedName name="ORÇAMENTO.BancoRef" localSheetId="0" hidden="1">'PLANILHA SINTÉTICA'!$I$10</definedName>
    <definedName name="ORÇAMENTO.BancoRef" hidden="1">#REF!</definedName>
    <definedName name="ORÇAMENTO.CustoUnitario" localSheetId="3" hidden="1">ROUND('[2]PLANILHA - MAPA DESCONTO'!$J1,15-13*'[2]PLANILHA - MAPA DESCONTO'!$U$10)</definedName>
    <definedName name="ORÇAMENTO.CustoUnitario" localSheetId="1" hidden="1">ROUND('[2]PLANILHA - MAPA DESCONTO'!$J1,15-13*'[2]PLANILHA - MAPA DESCONTO'!$U$10)</definedName>
    <definedName name="ORÇAMENTO.CustoUnitario" localSheetId="0" hidden="1">ROUND('PLANILHA SINTÉTICA'!#REF!,15-13*'PLANILHA SINTÉTICA'!#REF!)</definedName>
    <definedName name="ORÇAMENTO.CustoUnitario" hidden="1">ROUND(#REF!,15-13*#REF!)</definedName>
    <definedName name="ORÇAMENTO.PrecoUnitarioLicitado" localSheetId="0" hidden="1">'PLANILHA SINTÉTICA'!#REF!</definedName>
    <definedName name="ORÇAMENTO.PrecoUnitarioLicitado" hidden="1">#REF!</definedName>
    <definedName name="OUTRO" localSheetId="3">#REF!</definedName>
    <definedName name="OUTRO" localSheetId="1">#REF!</definedName>
    <definedName name="OUTRO">#REF!</definedName>
    <definedName name="Print_Area_MI" localSheetId="3">[3]HIDRAULICA!#REF!</definedName>
    <definedName name="Print_Area_MI" localSheetId="1">[3]HIDRAULICA!#REF!</definedName>
    <definedName name="Print_Area_MI">[3]HIDRAULICA!#REF!</definedName>
    <definedName name="REFERENCIA.Descricao" localSheetId="3" hidden="1">IF(ISNUMBER('[2]PLANILHA - MAPA DESCONTO'!$U1),OFFSET(INDIRECT(BDI!ORÇAMENTO.BancoRef),'[2]PLANILHA - MAPA DESCONTO'!$U1-1,3,1),'[2]PLANILHA - MAPA DESCONTO'!$U1)</definedName>
    <definedName name="REFERENCIA.Descricao" localSheetId="1" hidden="1">IF(ISNUMBER('[2]PLANILHA - MAPA DESCONTO'!$U1),OFFSET(INDIRECT(CRONOGRAMA!ORÇAMENTO.BancoRef),'[2]PLANILHA - MAPA DESCONTO'!$U1-1,3,1),'[2]PLANILHA - MAPA DESCONTO'!$U1)</definedName>
    <definedName name="REFERENCIA.Descricao" localSheetId="0" hidden="1">IF(ISNUMBER('PLANILHA SINTÉTICA'!#REF!),OFFSET(INDIRECT('PLANILHA SINTÉTICA'!ORÇAMENTO.BancoRef),'PLANILHA SINTÉTICA'!#REF!-1,3,1),'PLANILHA SINTÉTICA'!#REF!)</definedName>
    <definedName name="REFERENCIA.Descricao" hidden="1">IF(ISNUMBER(#REF!),OFFSET(INDIRECT(ORÇAMENTO.BancoRef),#REF!-1,3,1),#REF!)</definedName>
    <definedName name="REFERENCIA.Unidade" localSheetId="3" hidden="1">IF(ISNUMBER('[2]PLANILHA - MAPA DESCONTO'!$AF1),OFFSET(INDIRECT(BDI!ORÇAMENTO.BancoRef),'[2]PLANILHA - MAPA DESCONTO'!$AF1-1,4,1),"-")</definedName>
    <definedName name="REFERENCIA.Unidade" localSheetId="1" hidden="1">IF(ISNUMBER('[2]PLANILHA - MAPA DESCONTO'!$AF1),OFFSET(INDIRECT(CRONOGRAMA!ORÇAMENTO.BancoRef),'[2]PLANILHA - MAPA DESCONTO'!$AF1-1,4,1),"-")</definedName>
    <definedName name="REFERENCIA.Unidade" localSheetId="0" hidden="1">IF(ISNUMBER('PLANILHA SINTÉTICA'!#REF!),OFFSET(INDIRECT('PLANILHA SINTÉTICA'!ORÇAMENTO.BancoRef),'PLANILHA SINTÉTICA'!#REF!-1,4,1),"-")</definedName>
    <definedName name="REFERENCIA.Unidade" hidden="1">IF(ISNUMBER(#REF!),OFFSET(INDIRECT(ORÇAMENTO.BancoRef),#REF!-1,4,1),"-")</definedName>
    <definedName name="SomaAgrup" localSheetId="3" hidden="1">SUMIF(OFFSET('[2]PLANILHA - MAPA DESCONTO'!$E1,1,0,'[2]PLANILHA - MAPA DESCONTO'!$F1),"S",OFFSET('[2]PLANILHA - MAPA DESCONTO'!A1,1,0,'[2]PLANILHA - MAPA DESCONTO'!$F1))</definedName>
    <definedName name="SomaAgrup" localSheetId="1" hidden="1">SUMIF(OFFSET('[2]PLANILHA - MAPA DESCONTO'!$E1,1,0,'[2]PLANILHA - MAPA DESCONTO'!$F1),"S",OFFSET('[2]PLANILHA - MAPA DESCONTO'!A1,1,0,'[2]PLANILHA - MAPA DESCONTO'!$F1))</definedName>
    <definedName name="SomaAgrup" localSheetId="0" hidden="1">SUMIF(OFFSET('PLANILHA SINTÉTICA'!$E1,1,0,'PLANILHA SINTÉTICA'!$F1),"S",OFFSET('PLANILHA SINTÉTICA'!A1,1,0,'PLANILHA SINTÉTICA'!$F1))</definedName>
    <definedName name="SomaAgrup" hidden="1">SUMIF(OFFSET(#REF!,1,0,#REF!),"S",OFFSET(#REF!,1,0,#REF!))</definedName>
    <definedName name="TIPOORCAMENTO" hidden="1">IF(VALUE([4]MENU!$O$3)=2,"Licitado","Proposto")</definedName>
    <definedName name="_xlnm.Print_Titles" localSheetId="2">CPUs!$3:$3</definedName>
    <definedName name="_xlnm.Print_Titles" localSheetId="0">'PLANILHA SINTÉTICA'!$1:$10</definedName>
    <definedName name="_xlnm.Print_Titles">[1]Plan1!$A$1:$IV$8</definedName>
    <definedName name="VTOTAL1" localSheetId="3" hidden="1">ROUND('[2]PLANILHA - MAPA DESCONTO'!#REF!*'[2]PLANILHA - MAPA DESCONTO'!$L1,15-13*'[2]PLANILHA - MAPA DESCONTO'!#REF!)</definedName>
    <definedName name="VTOTAL1" localSheetId="1" hidden="1">ROUND('[2]PLANILHA - MAPA DESCONTO'!#REF!*'[2]PLANILHA - MAPA DESCONTO'!$L1,15-13*'[2]PLANILHA - MAPA DESCONTO'!#REF!)</definedName>
    <definedName name="VTOTAL1" localSheetId="0" hidden="1">ROUND('PLANILHA SINTÉTICA'!#REF!*'PLANILHA SINTÉTICA'!#REF!,15-13*'PLANILHA SINTÉTICA'!#REF!)</definedName>
    <definedName name="VTOTAL1" hidden="1">ROUND(#REF!*#REF!,15-13*#REF!)</definedName>
  </definedNames>
  <calcPr calcId="12451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31" i="26"/>
  <c r="C29"/>
  <c r="C27"/>
  <c r="C25"/>
  <c r="H26" s="1"/>
  <c r="C23"/>
  <c r="H24" s="1"/>
  <c r="C21"/>
  <c r="G22" s="1"/>
  <c r="C19"/>
  <c r="I20" s="1"/>
  <c r="C17"/>
  <c r="C15"/>
  <c r="C13"/>
  <c r="C11"/>
  <c r="I28" i="27"/>
  <c r="I7"/>
  <c r="A4"/>
  <c r="H32" i="26"/>
  <c r="B31"/>
  <c r="I30"/>
  <c r="B29"/>
  <c r="I28"/>
  <c r="B27"/>
  <c r="B25"/>
  <c r="B23"/>
  <c r="B21"/>
  <c r="B19"/>
  <c r="E18"/>
  <c r="B17"/>
  <c r="E16"/>
  <c r="B15"/>
  <c r="I14"/>
  <c r="B13"/>
  <c r="B11"/>
  <c r="A4"/>
  <c r="F20" l="1"/>
  <c r="D18"/>
  <c r="F18"/>
  <c r="G18"/>
  <c r="G24"/>
  <c r="G20"/>
  <c r="I32"/>
  <c r="F26"/>
  <c r="D14"/>
  <c r="D16"/>
  <c r="G26"/>
  <c r="E12"/>
  <c r="E14"/>
  <c r="D12"/>
  <c r="F12"/>
  <c r="F14"/>
  <c r="E20"/>
  <c r="G32"/>
  <c r="G12"/>
  <c r="G14"/>
  <c r="H12"/>
  <c r="H14"/>
  <c r="I12"/>
  <c r="I35" s="1"/>
  <c r="D35" l="1"/>
  <c r="D37" s="1"/>
  <c r="F35"/>
  <c r="H35"/>
  <c r="E35"/>
  <c r="G35"/>
  <c r="E37" l="1"/>
  <c r="F37" s="1"/>
  <c r="G37" s="1"/>
  <c r="H37" s="1"/>
  <c r="I37" s="1"/>
  <c r="I34" l="1"/>
  <c r="F34"/>
  <c r="D34"/>
  <c r="D36" s="1"/>
  <c r="H34"/>
  <c r="E34"/>
  <c r="G34"/>
  <c r="E36" l="1"/>
  <c r="F36" s="1"/>
  <c r="G36" s="1"/>
  <c r="H36" s="1"/>
  <c r="I36" s="1"/>
  <c r="H1214" i="21" l="1"/>
  <c r="H1215" s="1"/>
  <c r="H1209"/>
  <c r="H1210" s="1"/>
  <c r="H1204"/>
  <c r="H1196" s="1"/>
  <c r="H1203"/>
  <c r="H1202"/>
  <c r="H1201"/>
  <c r="H1200"/>
  <c r="H1199"/>
  <c r="H1198"/>
  <c r="H1197"/>
  <c r="H1191"/>
  <c r="H1190"/>
  <c r="H1189"/>
  <c r="H1188"/>
  <c r="H1187"/>
  <c r="H1186"/>
  <c r="H1185"/>
  <c r="H1184"/>
  <c r="H1183"/>
  <c r="H1182"/>
  <c r="H1176"/>
  <c r="H1171"/>
  <c r="H1170"/>
  <c r="H1169" s="1"/>
  <c r="H1164"/>
  <c r="H1163"/>
  <c r="H1162"/>
  <c r="H1161"/>
  <c r="H1160"/>
  <c r="H1159"/>
  <c r="H1158"/>
  <c r="H1157"/>
  <c r="H1156"/>
  <c r="H1155"/>
  <c r="H1154"/>
  <c r="H1153"/>
  <c r="H1152"/>
  <c r="H1151"/>
  <c r="H1150"/>
  <c r="H1149"/>
  <c r="H1148"/>
  <c r="H1147"/>
  <c r="H1146"/>
  <c r="H1141"/>
  <c r="H1142" s="1"/>
  <c r="H1205" l="1"/>
  <c r="H1172"/>
  <c r="H1192"/>
  <c r="H1165"/>
  <c r="H1177"/>
  <c r="H1178" s="1"/>
  <c r="H1135"/>
  <c r="H1136"/>
  <c r="H1130"/>
  <c r="H1131" s="1"/>
  <c r="H1125"/>
  <c r="H1123"/>
  <c r="H1122"/>
  <c r="H1117"/>
  <c r="H1116"/>
  <c r="H1114"/>
  <c r="H1109"/>
  <c r="H1108"/>
  <c r="H1106"/>
  <c r="H1101"/>
  <c r="H1100"/>
  <c r="H1099"/>
  <c r="H1098"/>
  <c r="H1097"/>
  <c r="H1095"/>
  <c r="H1090"/>
  <c r="H1089"/>
  <c r="H1088"/>
  <c r="H1086"/>
  <c r="H1085"/>
  <c r="H1079"/>
  <c r="H1080" s="1"/>
  <c r="H1081" s="1"/>
  <c r="H1074"/>
  <c r="H1073"/>
  <c r="H1072"/>
  <c r="H1067"/>
  <c r="H1066"/>
  <c r="H1065"/>
  <c r="H1064"/>
  <c r="H1063"/>
  <c r="H1061"/>
  <c r="H1056"/>
  <c r="H1055"/>
  <c r="H1054"/>
  <c r="H1053"/>
  <c r="H1124" l="1"/>
  <c r="H1126" s="1"/>
  <c r="H1137"/>
  <c r="H1052"/>
  <c r="H1057" s="1"/>
  <c r="H1107"/>
  <c r="H1110" s="1"/>
  <c r="H1096"/>
  <c r="H1102" s="1"/>
  <c r="H1115"/>
  <c r="H1118" s="1"/>
  <c r="H1087"/>
  <c r="H1091" s="1"/>
  <c r="H1075"/>
  <c r="H1062"/>
  <c r="H1068" s="1"/>
  <c r="H126" i="25"/>
  <c r="I126" s="1"/>
  <c r="H125"/>
  <c r="I125" s="1"/>
  <c r="H124"/>
  <c r="I124" s="1"/>
  <c r="H123"/>
  <c r="I123" s="1"/>
  <c r="H122"/>
  <c r="I122" s="1"/>
  <c r="H121"/>
  <c r="I121" s="1"/>
  <c r="H120"/>
  <c r="I120" s="1"/>
  <c r="H119"/>
  <c r="I119" s="1"/>
  <c r="H118"/>
  <c r="H117"/>
  <c r="I117" s="1"/>
  <c r="H116"/>
  <c r="I116" s="1"/>
  <c r="H115"/>
  <c r="I115" s="1"/>
  <c r="H114"/>
  <c r="I114" s="1"/>
  <c r="H113"/>
  <c r="I113" s="1"/>
  <c r="H112"/>
  <c r="I111"/>
  <c r="H111"/>
  <c r="H110"/>
  <c r="I110" s="1"/>
  <c r="H109"/>
  <c r="I109" s="1"/>
  <c r="H108"/>
  <c r="I108" s="1"/>
  <c r="H107"/>
  <c r="I107" s="1"/>
  <c r="H106"/>
  <c r="I106" s="1"/>
  <c r="H105"/>
  <c r="I105" s="1"/>
  <c r="H104"/>
  <c r="H103"/>
  <c r="I103" s="1"/>
  <c r="H102"/>
  <c r="I102" s="1"/>
  <c r="H101"/>
  <c r="I101" s="1"/>
  <c r="H100"/>
  <c r="I100" s="1"/>
  <c r="H99"/>
  <c r="I99" s="1"/>
  <c r="H98"/>
  <c r="I98" s="1"/>
  <c r="H97"/>
  <c r="I97" s="1"/>
  <c r="I96"/>
  <c r="H96"/>
  <c r="H95"/>
  <c r="I95" s="1"/>
  <c r="H94"/>
  <c r="H93"/>
  <c r="I93" s="1"/>
  <c r="H92"/>
  <c r="I92" s="1"/>
  <c r="H91"/>
  <c r="I91" s="1"/>
  <c r="H90"/>
  <c r="I90" s="1"/>
  <c r="H89"/>
  <c r="I89" s="1"/>
  <c r="H88"/>
  <c r="I88" s="1"/>
  <c r="H87"/>
  <c r="I87" s="1"/>
  <c r="H86"/>
  <c r="I86" s="1"/>
  <c r="H85"/>
  <c r="I85" s="1"/>
  <c r="H84"/>
  <c r="I84" s="1"/>
  <c r="H83"/>
  <c r="I83" s="1"/>
  <c r="H82"/>
  <c r="I82" s="1"/>
  <c r="H81"/>
  <c r="I81" s="1"/>
  <c r="H80"/>
  <c r="H79"/>
  <c r="I79" s="1"/>
  <c r="H78"/>
  <c r="I78" s="1"/>
  <c r="H77"/>
  <c r="I77" s="1"/>
  <c r="H76"/>
  <c r="I76" s="1"/>
  <c r="H75"/>
  <c r="I75" s="1"/>
  <c r="H74"/>
  <c r="I74" s="1"/>
  <c r="H73"/>
  <c r="I73" s="1"/>
  <c r="H72"/>
  <c r="I72" s="1"/>
  <c r="H71"/>
  <c r="I71" s="1"/>
  <c r="H70"/>
  <c r="I70" s="1"/>
  <c r="H68"/>
  <c r="I68" s="1"/>
  <c r="H67"/>
  <c r="I67" s="1"/>
  <c r="H66"/>
  <c r="I66" s="1"/>
  <c r="H65"/>
  <c r="I65" s="1"/>
  <c r="H64"/>
  <c r="I64" s="1"/>
  <c r="H63"/>
  <c r="I63" s="1"/>
  <c r="H62"/>
  <c r="I62" s="1"/>
  <c r="H61"/>
  <c r="I61" s="1"/>
  <c r="H60"/>
  <c r="I60" s="1"/>
  <c r="H59"/>
  <c r="I59" s="1"/>
  <c r="H58"/>
  <c r="I58" s="1"/>
  <c r="H57"/>
  <c r="I57" s="1"/>
  <c r="H56"/>
  <c r="I56" s="1"/>
  <c r="H55"/>
  <c r="I55" s="1"/>
  <c r="H54"/>
  <c r="I54" s="1"/>
  <c r="H53"/>
  <c r="I53" s="1"/>
  <c r="H52"/>
  <c r="I52" s="1"/>
  <c r="H51"/>
  <c r="I51" s="1"/>
  <c r="H50"/>
  <c r="I50" s="1"/>
  <c r="H49"/>
  <c r="I49" s="1"/>
  <c r="H48"/>
  <c r="I48" s="1"/>
  <c r="H47"/>
  <c r="I47" s="1"/>
  <c r="H46"/>
  <c r="H45"/>
  <c r="I45" s="1"/>
  <c r="H44"/>
  <c r="I44" s="1"/>
  <c r="H43"/>
  <c r="I43" s="1"/>
  <c r="H42"/>
  <c r="I42" s="1"/>
  <c r="H41"/>
  <c r="I41" s="1"/>
  <c r="H40"/>
  <c r="I40" s="1"/>
  <c r="H39"/>
  <c r="I39" s="1"/>
  <c r="H38"/>
  <c r="H37"/>
  <c r="I37" s="1"/>
  <c r="H36"/>
  <c r="I36" s="1"/>
  <c r="H35"/>
  <c r="I35" s="1"/>
  <c r="H34"/>
  <c r="I34" s="1"/>
  <c r="H33"/>
  <c r="I33" s="1"/>
  <c r="H32"/>
  <c r="I32" s="1"/>
  <c r="H31"/>
  <c r="I31" s="1"/>
  <c r="H30"/>
  <c r="H29"/>
  <c r="I29" s="1"/>
  <c r="I28" s="1"/>
  <c r="H28"/>
  <c r="H27"/>
  <c r="I27" s="1"/>
  <c r="H26"/>
  <c r="I26" s="1"/>
  <c r="H25"/>
  <c r="I25" s="1"/>
  <c r="H24"/>
  <c r="I24" s="1"/>
  <c r="H23"/>
  <c r="I23" s="1"/>
  <c r="H22"/>
  <c r="I22" s="1"/>
  <c r="H21"/>
  <c r="I21" s="1"/>
  <c r="H20"/>
  <c r="I20" s="1"/>
  <c r="H19"/>
  <c r="I19" s="1"/>
  <c r="H18"/>
  <c r="I18" s="1"/>
  <c r="H17"/>
  <c r="I17" s="1"/>
  <c r="H16"/>
  <c r="I16" s="1"/>
  <c r="H15"/>
  <c r="I15" s="1"/>
  <c r="H14"/>
  <c r="I14" s="1"/>
  <c r="H13"/>
  <c r="I13" s="1"/>
  <c r="I94" l="1"/>
  <c r="I104"/>
  <c r="I80"/>
  <c r="I112"/>
  <c r="I46"/>
  <c r="I69"/>
  <c r="I30"/>
  <c r="I118"/>
  <c r="I12"/>
  <c r="I38"/>
  <c r="H973" i="21"/>
  <c r="H974"/>
  <c r="H975"/>
  <c r="H976"/>
  <c r="H977"/>
  <c r="H978"/>
  <c r="H979"/>
  <c r="H962"/>
  <c r="H961"/>
  <c r="H960"/>
  <c r="H959"/>
  <c r="H958"/>
  <c r="H957"/>
  <c r="H956"/>
  <c r="H954"/>
  <c r="H938"/>
  <c r="H940"/>
  <c r="H941"/>
  <c r="H942"/>
  <c r="H943"/>
  <c r="H944"/>
  <c r="H924"/>
  <c r="H925"/>
  <c r="H926"/>
  <c r="H927"/>
  <c r="H928"/>
  <c r="H929"/>
  <c r="H930"/>
  <c r="H931"/>
  <c r="H906"/>
  <c r="H907"/>
  <c r="H908"/>
  <c r="H909"/>
  <c r="H910"/>
  <c r="H911"/>
  <c r="H912"/>
  <c r="H913"/>
  <c r="I11" i="25" l="1"/>
  <c r="H768" i="21" l="1"/>
  <c r="H767"/>
  <c r="H766"/>
  <c r="H765"/>
  <c r="H769"/>
  <c r="H486"/>
  <c r="H485"/>
  <c r="H322"/>
  <c r="H321"/>
  <c r="H1045"/>
  <c r="H1043"/>
  <c r="H1036"/>
  <c r="H980"/>
  <c r="H972"/>
  <c r="H971"/>
  <c r="H969"/>
  <c r="H968"/>
  <c r="H967"/>
  <c r="H949"/>
  <c r="H948"/>
  <c r="H947"/>
  <c r="H946"/>
  <c r="H945"/>
  <c r="H937"/>
  <c r="H936"/>
  <c r="H923"/>
  <c r="H922"/>
  <c r="H920"/>
  <c r="H919"/>
  <c r="H918"/>
  <c r="H905"/>
  <c r="H904"/>
  <c r="H902"/>
  <c r="H901"/>
  <c r="H900"/>
  <c r="H895"/>
  <c r="H894"/>
  <c r="H892"/>
  <c r="H891"/>
  <c r="H886"/>
  <c r="H885"/>
  <c r="H883"/>
  <c r="H882"/>
  <c r="H713"/>
  <c r="H712"/>
  <c r="H621"/>
  <c r="H620"/>
  <c r="H225"/>
  <c r="H223"/>
  <c r="H221"/>
  <c r="H770" l="1"/>
  <c r="H222"/>
  <c r="H1030"/>
  <c r="H1031"/>
  <c r="H1029"/>
  <c r="H874"/>
  <c r="H875"/>
  <c r="H876"/>
  <c r="H877"/>
  <c r="H872"/>
  <c r="H871"/>
  <c r="H859"/>
  <c r="H865"/>
  <c r="H864"/>
  <c r="H863"/>
  <c r="H862"/>
  <c r="H861"/>
  <c r="H853"/>
  <c r="H852"/>
  <c r="H851"/>
  <c r="H850"/>
  <c r="H849"/>
  <c r="H847"/>
  <c r="H1027" l="1"/>
  <c r="H1022"/>
  <c r="H1010"/>
  <c r="H1009"/>
  <c r="H1008"/>
  <c r="H1007"/>
  <c r="H1002"/>
  <c r="H1001"/>
  <c r="H999"/>
  <c r="H998"/>
  <c r="H993"/>
  <c r="H992"/>
  <c r="H991"/>
  <c r="H989"/>
  <c r="H988"/>
  <c r="H987"/>
  <c r="H986"/>
  <c r="H985"/>
  <c r="H870"/>
  <c r="H858"/>
  <c r="H846"/>
  <c r="H841"/>
  <c r="H840"/>
  <c r="H839"/>
  <c r="H838"/>
  <c r="H837"/>
  <c r="H835"/>
  <c r="H830"/>
  <c r="H829"/>
  <c r="H828"/>
  <c r="H827"/>
  <c r="H825"/>
  <c r="H824"/>
  <c r="H823"/>
  <c r="H817"/>
  <c r="H816"/>
  <c r="H811"/>
  <c r="H809"/>
  <c r="H808"/>
  <c r="H807"/>
  <c r="H806"/>
  <c r="H805"/>
  <c r="H804"/>
  <c r="H803"/>
  <c r="H802"/>
  <c r="H801"/>
  <c r="H796"/>
  <c r="H794"/>
  <c r="H793"/>
  <c r="H792"/>
  <c r="H791"/>
  <c r="H790"/>
  <c r="H789"/>
  <c r="H788"/>
  <c r="H787"/>
  <c r="H786"/>
  <c r="H781"/>
  <c r="H779"/>
  <c r="H778"/>
  <c r="H777"/>
  <c r="H776"/>
  <c r="H775"/>
  <c r="H774"/>
  <c r="H759"/>
  <c r="H758"/>
  <c r="H752"/>
  <c r="H751"/>
  <c r="H750"/>
  <c r="H749"/>
  <c r="H748"/>
  <c r="H747"/>
  <c r="H746"/>
  <c r="H740"/>
  <c r="H739"/>
  <c r="H738"/>
  <c r="H737"/>
  <c r="H736"/>
  <c r="H735"/>
  <c r="H734"/>
  <c r="H728"/>
  <c r="H727"/>
  <c r="H726"/>
  <c r="H725"/>
  <c r="H724"/>
  <c r="H723"/>
  <c r="H718"/>
  <c r="H719" s="1"/>
  <c r="H706"/>
  <c r="H700"/>
  <c r="H694"/>
  <c r="H693"/>
  <c r="H692"/>
  <c r="H687"/>
  <c r="H686"/>
  <c r="H680"/>
  <c r="H679"/>
  <c r="H673"/>
  <c r="H672"/>
  <c r="H666"/>
  <c r="H665"/>
  <c r="H659"/>
  <c r="H658"/>
  <c r="H657"/>
  <c r="H656"/>
  <c r="H650"/>
  <c r="H649"/>
  <c r="H648"/>
  <c r="H647"/>
  <c r="H646"/>
  <c r="H644"/>
  <c r="H639"/>
  <c r="H638"/>
  <c r="H637"/>
  <c r="H636"/>
  <c r="H635"/>
  <c r="H633"/>
  <c r="H628"/>
  <c r="H627"/>
  <c r="H614"/>
  <c r="H608"/>
  <c r="H607"/>
  <c r="H601"/>
  <c r="H600"/>
  <c r="H594"/>
  <c r="H593"/>
  <c r="H587"/>
  <c r="H586"/>
  <c r="H580"/>
  <c r="H579"/>
  <c r="H578"/>
  <c r="H577"/>
  <c r="H571"/>
  <c r="H570"/>
  <c r="H569"/>
  <c r="H568"/>
  <c r="H567"/>
  <c r="H565"/>
  <c r="H560"/>
  <c r="H559"/>
  <c r="H558"/>
  <c r="H557"/>
  <c r="H556"/>
  <c r="H554"/>
  <c r="H548"/>
  <c r="H547"/>
  <c r="H541"/>
  <c r="H540"/>
  <c r="H530"/>
  <c r="H529"/>
  <c r="H527"/>
  <c r="H526"/>
  <c r="H525"/>
  <c r="H524"/>
  <c r="H523"/>
  <c r="H518"/>
  <c r="H517"/>
  <c r="H515"/>
  <c r="H514"/>
  <c r="H513"/>
  <c r="H512"/>
  <c r="H511"/>
  <c r="H506"/>
  <c r="H505"/>
  <c r="H504"/>
  <c r="H502"/>
  <c r="H501"/>
  <c r="H496"/>
  <c r="H495"/>
  <c r="H493"/>
  <c r="H492"/>
  <c r="H480"/>
  <c r="H479"/>
  <c r="H478"/>
  <c r="H477"/>
  <c r="H475"/>
  <c r="H470"/>
  <c r="H469"/>
  <c r="H468"/>
  <c r="H467"/>
  <c r="H465"/>
  <c r="H459"/>
  <c r="H458"/>
  <c r="H452"/>
  <c r="H451"/>
  <c r="H450"/>
  <c r="H449"/>
  <c r="H444"/>
  <c r="H443"/>
  <c r="H441"/>
  <c r="H440"/>
  <c r="H439"/>
  <c r="H434"/>
  <c r="H432"/>
  <c r="H431"/>
  <c r="H425"/>
  <c r="H424"/>
  <c r="H423"/>
  <c r="H422"/>
  <c r="H421"/>
  <c r="H420"/>
  <c r="H419"/>
  <c r="H418"/>
  <c r="H412"/>
  <c r="H411"/>
  <c r="H410"/>
  <c r="H409"/>
  <c r="H408"/>
  <c r="H407"/>
  <c r="H406"/>
  <c r="H401"/>
  <c r="H399"/>
  <c r="H398"/>
  <c r="H397"/>
  <c r="H396"/>
  <c r="H395"/>
  <c r="H394"/>
  <c r="H393"/>
  <c r="H392"/>
  <c r="H387"/>
  <c r="H385"/>
  <c r="H384"/>
  <c r="H383"/>
  <c r="H382"/>
  <c r="H381"/>
  <c r="H375"/>
  <c r="H374"/>
  <c r="H373"/>
  <c r="H372"/>
  <c r="H371"/>
  <c r="H370"/>
  <c r="H369"/>
  <c r="H368"/>
  <c r="H363"/>
  <c r="H361"/>
  <c r="H360"/>
  <c r="H359"/>
  <c r="H358"/>
  <c r="H352"/>
  <c r="H351"/>
  <c r="H350"/>
  <c r="H349"/>
  <c r="H348"/>
  <c r="H343"/>
  <c r="H342"/>
  <c r="H340"/>
  <c r="H339"/>
  <c r="H338"/>
  <c r="H333"/>
  <c r="H332"/>
  <c r="H330"/>
  <c r="H329"/>
  <c r="H328"/>
  <c r="H315"/>
  <c r="H314"/>
  <c r="H313"/>
  <c r="H312"/>
  <c r="H311"/>
  <c r="H310"/>
  <c r="H309"/>
  <c r="H308"/>
  <c r="H307"/>
  <c r="H306"/>
  <c r="H295"/>
  <c r="H288"/>
  <c r="H282"/>
  <c r="H281"/>
  <c r="H280"/>
  <c r="H274"/>
  <c r="H268"/>
  <c r="H267"/>
  <c r="H261"/>
  <c r="H260"/>
  <c r="H255"/>
  <c r="H248"/>
  <c r="H237"/>
  <c r="H231"/>
  <c r="H230"/>
  <c r="H216"/>
  <c r="H215"/>
  <c r="H214"/>
  <c r="H213"/>
  <c r="H212"/>
  <c r="H210"/>
  <c r="H205"/>
  <c r="H204"/>
  <c r="H198"/>
  <c r="H196"/>
  <c r="H195"/>
  <c r="H190"/>
  <c r="H184"/>
  <c r="H178"/>
  <c r="H177"/>
  <c r="H175"/>
  <c r="H174"/>
  <c r="H169"/>
  <c r="H168"/>
  <c r="H167"/>
  <c r="H166"/>
  <c r="H165"/>
  <c r="H163"/>
  <c r="H162"/>
  <c r="H157"/>
  <c r="H156"/>
  <c r="H155"/>
  <c r="H154"/>
  <c r="H153"/>
  <c r="H152"/>
  <c r="H151"/>
  <c r="H150"/>
  <c r="H149"/>
  <c r="H148"/>
  <c r="H147"/>
  <c r="H146"/>
  <c r="H145"/>
  <c r="H144"/>
  <c r="H142"/>
  <c r="H141"/>
  <c r="H140"/>
  <c r="H139"/>
  <c r="H138"/>
  <c r="H137"/>
  <c r="H136"/>
  <c r="H135"/>
  <c r="H134"/>
  <c r="H129"/>
  <c r="H128"/>
  <c r="H127"/>
  <c r="H126"/>
  <c r="H125"/>
  <c r="H124"/>
  <c r="H123"/>
  <c r="H122"/>
  <c r="H120"/>
  <c r="H119"/>
  <c r="H118"/>
  <c r="H117"/>
  <c r="H116"/>
  <c r="H115"/>
  <c r="H114"/>
  <c r="H113"/>
  <c r="H112"/>
  <c r="H111"/>
  <c r="H110"/>
  <c r="H109"/>
  <c r="H104"/>
  <c r="H103"/>
  <c r="H102"/>
  <c r="H101"/>
  <c r="H100"/>
  <c r="H99"/>
  <c r="H98"/>
  <c r="H97"/>
  <c r="H96"/>
  <c r="H95"/>
  <c r="H94"/>
  <c r="H93"/>
  <c r="H92"/>
  <c r="H91"/>
  <c r="H90"/>
  <c r="H89"/>
  <c r="H88"/>
  <c r="H87"/>
  <c r="H86"/>
  <c r="H85"/>
  <c r="H84"/>
  <c r="H82"/>
  <c r="H81"/>
  <c r="H80"/>
  <c r="H79"/>
  <c r="H78"/>
  <c r="H77"/>
  <c r="H76"/>
  <c r="H75"/>
  <c r="H74"/>
  <c r="H69"/>
  <c r="H68"/>
  <c r="H67"/>
  <c r="H66"/>
  <c r="H65"/>
  <c r="H64"/>
  <c r="H63"/>
  <c r="H62"/>
  <c r="H61"/>
  <c r="H60"/>
  <c r="H58"/>
  <c r="H57"/>
  <c r="H56"/>
  <c r="H55"/>
  <c r="H54"/>
  <c r="H53"/>
  <c r="H52"/>
  <c r="H51"/>
  <c r="H46"/>
  <c r="H45"/>
  <c r="H44"/>
  <c r="H43"/>
  <c r="H42"/>
  <c r="H41"/>
  <c r="H40"/>
  <c r="H39"/>
  <c r="H38"/>
  <c r="H37"/>
  <c r="H36"/>
  <c r="H35"/>
  <c r="H33"/>
  <c r="H32"/>
  <c r="H31"/>
  <c r="H30"/>
  <c r="H29"/>
  <c r="H28"/>
  <c r="H27"/>
  <c r="H22"/>
  <c r="H21"/>
  <c r="H15"/>
  <c r="H14"/>
  <c r="H13"/>
  <c r="H7"/>
  <c r="H6"/>
  <c r="H487" l="1"/>
  <c r="H488" s="1"/>
  <c r="H1038"/>
  <c r="H323"/>
  <c r="H324" s="1"/>
  <c r="H626"/>
  <c r="H629" s="1"/>
  <c r="H8"/>
  <c r="H695"/>
  <c r="H1011"/>
  <c r="H990" l="1"/>
  <c r="H994" s="1"/>
  <c r="H262"/>
  <c r="H263" s="1"/>
  <c r="H476"/>
  <c r="H481" s="1"/>
  <c r="H466"/>
  <c r="H471" s="1"/>
  <c r="H528"/>
  <c r="H531" s="1"/>
  <c r="H711"/>
  <c r="H714" s="1"/>
  <c r="H599"/>
  <c r="H602" s="1"/>
  <c r="H760"/>
  <c r="H761" s="1"/>
  <c r="H433"/>
  <c r="H435" s="1"/>
  <c r="H203"/>
  <c r="H206" s="1"/>
  <c r="H884"/>
  <c r="H887" s="1"/>
  <c r="H619"/>
  <c r="H622" s="1"/>
  <c r="H685"/>
  <c r="H688" s="1"/>
  <c r="H699"/>
  <c r="H701" s="1"/>
  <c r="H269"/>
  <c r="H270" s="1"/>
  <c r="H289"/>
  <c r="H290" s="1"/>
  <c r="H442"/>
  <c r="H445" s="1"/>
  <c r="H893"/>
  <c r="H896" s="1"/>
  <c r="H671"/>
  <c r="H674" s="1"/>
  <c r="H634"/>
  <c r="H640" s="1"/>
  <c r="H818"/>
  <c r="H819" s="1"/>
  <c r="H705"/>
  <c r="H707" s="1"/>
  <c r="H921"/>
  <c r="H932" s="1"/>
  <c r="H189"/>
  <c r="H191" s="1"/>
  <c r="H294"/>
  <c r="H296" s="1"/>
  <c r="H542"/>
  <c r="H543" s="1"/>
  <c r="H238"/>
  <c r="H239" s="1"/>
  <c r="H955"/>
  <c r="H963" s="1"/>
  <c r="H211"/>
  <c r="H217" s="1"/>
  <c r="H678"/>
  <c r="H681" s="1"/>
  <c r="H606"/>
  <c r="H609" s="1"/>
  <c r="H254"/>
  <c r="H256" s="1"/>
  <c r="H503"/>
  <c r="H507" s="1"/>
  <c r="H613"/>
  <c r="H615" s="1"/>
  <c r="H283"/>
  <c r="H284" s="1"/>
  <c r="H1044"/>
  <c r="H1046" s="1"/>
  <c r="H494"/>
  <c r="H497" s="1"/>
  <c r="H555"/>
  <c r="H561" s="1"/>
  <c r="H249"/>
  <c r="H250" s="1"/>
  <c r="H1000"/>
  <c r="H1003" s="1"/>
  <c r="H753"/>
  <c r="H754" s="1"/>
  <c r="H460"/>
  <c r="H461" s="1"/>
  <c r="H426"/>
  <c r="H427" s="1"/>
  <c r="H836"/>
  <c r="H842" s="1"/>
  <c r="H121"/>
  <c r="H130" s="1"/>
  <c r="H795"/>
  <c r="H797" s="1"/>
  <c r="H780"/>
  <c r="H782" s="1"/>
  <c r="H729"/>
  <c r="H730" s="1"/>
  <c r="H664"/>
  <c r="H667" s="1"/>
  <c r="H655"/>
  <c r="H660" s="1"/>
  <c r="H645"/>
  <c r="H651" s="1"/>
  <c r="H810"/>
  <c r="H812" s="1"/>
  <c r="H400"/>
  <c r="H402" s="1"/>
  <c r="H592"/>
  <c r="H595" s="1"/>
  <c r="H453"/>
  <c r="H454" s="1"/>
  <c r="H585"/>
  <c r="H588" s="1"/>
  <c r="H576"/>
  <c r="H581" s="1"/>
  <c r="H566"/>
  <c r="H572" s="1"/>
  <c r="H59"/>
  <c r="H70" s="1"/>
  <c r="H413"/>
  <c r="H414" s="1"/>
  <c r="H376"/>
  <c r="H377" s="1"/>
  <c r="H386"/>
  <c r="H388" s="1"/>
  <c r="H164"/>
  <c r="H170" s="1"/>
  <c r="H143"/>
  <c r="H158" s="1"/>
  <c r="H83"/>
  <c r="H105" s="1"/>
  <c r="H34"/>
  <c r="H47" s="1"/>
  <c r="H12"/>
  <c r="H16" s="1"/>
  <c r="H516" l="1"/>
  <c r="H519" s="1"/>
  <c r="H197"/>
  <c r="H199" s="1"/>
  <c r="H20"/>
  <c r="H23" s="1"/>
  <c r="H535"/>
  <c r="H536" s="1"/>
  <c r="H183"/>
  <c r="H185" s="1"/>
  <c r="H243"/>
  <c r="H244" s="1"/>
  <c r="H1037"/>
  <c r="H1039" s="1"/>
  <c r="H741"/>
  <c r="H742" s="1"/>
  <c r="H939"/>
  <c r="H950" s="1"/>
  <c r="H1015"/>
  <c r="H1016" s="1"/>
  <c r="H176"/>
  <c r="H179" s="1"/>
  <c r="H970"/>
  <c r="H981" s="1"/>
  <c r="H848"/>
  <c r="H854" s="1"/>
  <c r="H860" l="1"/>
  <c r="H866" s="1"/>
  <c r="H1028"/>
  <c r="H1032" s="1"/>
  <c r="H362"/>
  <c r="H364" s="1"/>
  <c r="H353"/>
  <c r="H354" s="1"/>
  <c r="H341"/>
  <c r="H344" s="1"/>
  <c r="H873"/>
  <c r="H878" s="1"/>
  <c r="H549" l="1"/>
  <c r="H550" s="1"/>
  <c r="H232" l="1"/>
  <c r="H233" s="1"/>
  <c r="H826"/>
  <c r="H831" s="1"/>
  <c r="H331"/>
  <c r="H334" s="1"/>
  <c r="H275"/>
  <c r="H276" s="1"/>
  <c r="H1020"/>
  <c r="H903" l="1"/>
  <c r="H914" s="1"/>
  <c r="H1021"/>
  <c r="H1023" s="1"/>
  <c r="H224" l="1"/>
  <c r="H226" s="1"/>
  <c r="H316" l="1"/>
  <c r="H317" s="1"/>
  <c r="H301" l="1"/>
  <c r="H300" l="1"/>
  <c r="H302" s="1"/>
</calcChain>
</file>

<file path=xl/sharedStrings.xml><?xml version="1.0" encoding="utf-8"?>
<sst xmlns="http://schemas.openxmlformats.org/spreadsheetml/2006/main" count="5995" uniqueCount="1080">
  <si>
    <t>M2</t>
  </si>
  <si>
    <t>UN</t>
  </si>
  <si>
    <t>M</t>
  </si>
  <si>
    <t>SERVIÇOS PRELIMINARES</t>
  </si>
  <si>
    <t>TOTAL GERAL</t>
  </si>
  <si>
    <t>CÓDIGO</t>
  </si>
  <si>
    <t>3.1</t>
  </si>
  <si>
    <t>2.1</t>
  </si>
  <si>
    <t>ADMINISTRAÇÃO LOCAL</t>
  </si>
  <si>
    <t>3.2</t>
  </si>
  <si>
    <t>M3</t>
  </si>
  <si>
    <t>KG</t>
  </si>
  <si>
    <t>3.3</t>
  </si>
  <si>
    <t>3.4</t>
  </si>
  <si>
    <t>3.5</t>
  </si>
  <si>
    <t>U</t>
  </si>
  <si>
    <t>7.1</t>
  </si>
  <si>
    <t>7.2</t>
  </si>
  <si>
    <t>8.1</t>
  </si>
  <si>
    <t>8.2</t>
  </si>
  <si>
    <t>8.3</t>
  </si>
  <si>
    <t>8.5</t>
  </si>
  <si>
    <t>8.6</t>
  </si>
  <si>
    <t>8.7</t>
  </si>
  <si>
    <t>9.1</t>
  </si>
  <si>
    <t>9.2</t>
  </si>
  <si>
    <t>10.1</t>
  </si>
  <si>
    <t>10.2</t>
  </si>
  <si>
    <t>10.3</t>
  </si>
  <si>
    <t>10.4</t>
  </si>
  <si>
    <t>6.2</t>
  </si>
  <si>
    <t>6.3</t>
  </si>
  <si>
    <t>6.4</t>
  </si>
  <si>
    <t>6.5</t>
  </si>
  <si>
    <t>6.6</t>
  </si>
  <si>
    <t>6.7</t>
  </si>
  <si>
    <t>6.8</t>
  </si>
  <si>
    <t>6.9</t>
  </si>
  <si>
    <t>7.3</t>
  </si>
  <si>
    <t>7.4</t>
  </si>
  <si>
    <t>7.5</t>
  </si>
  <si>
    <t>7.6</t>
  </si>
  <si>
    <t>11.1</t>
  </si>
  <si>
    <t>11.2</t>
  </si>
  <si>
    <t>11.3</t>
  </si>
  <si>
    <t>11.4</t>
  </si>
  <si>
    <t>7.7</t>
  </si>
  <si>
    <t>9.4</t>
  </si>
  <si>
    <t>9.5</t>
  </si>
  <si>
    <t>DRENAGEM</t>
  </si>
  <si>
    <t>SINAPI</t>
  </si>
  <si>
    <t>SETOP</t>
  </si>
  <si>
    <t>M3XKM</t>
  </si>
  <si>
    <t>SUDECAP</t>
  </si>
  <si>
    <t>CP-01</t>
  </si>
  <si>
    <t>CP-02</t>
  </si>
  <si>
    <t>COMPOSIÇÃO</t>
  </si>
  <si>
    <t xml:space="preserve">M2    </t>
  </si>
  <si>
    <t>9.3</t>
  </si>
  <si>
    <t>9.6</t>
  </si>
  <si>
    <t>9.7</t>
  </si>
  <si>
    <t>10.5</t>
  </si>
  <si>
    <t>03.12.03</t>
  </si>
  <si>
    <t>03.05.01</t>
  </si>
  <si>
    <t>6.10</t>
  </si>
  <si>
    <t>05.09.02</t>
  </si>
  <si>
    <t>03.22.01</t>
  </si>
  <si>
    <t>DEMOLIÇÕES E REMOÇÕES</t>
  </si>
  <si>
    <t>1.1</t>
  </si>
  <si>
    <t>1.2</t>
  </si>
  <si>
    <t>1.3</t>
  </si>
  <si>
    <t>1.4</t>
  </si>
  <si>
    <t>1.5</t>
  </si>
  <si>
    <t>03.15.01</t>
  </si>
  <si>
    <t>BDI:</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</si>
  <si>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</si>
  <si>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</si>
  <si>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SINAPI-I</t>
  </si>
  <si>
    <t>1.6</t>
  </si>
  <si>
    <t>1.7</t>
  </si>
  <si>
    <t>1.8</t>
  </si>
  <si>
    <t>1.9</t>
  </si>
  <si>
    <t>PLANILHA ORÇAMENTÁRIA</t>
  </si>
  <si>
    <t>CP-ADM</t>
  </si>
  <si>
    <t>MES</t>
  </si>
  <si>
    <t>4.2</t>
  </si>
  <si>
    <t>4.3</t>
  </si>
  <si>
    <t>4.4</t>
  </si>
  <si>
    <t>4.5</t>
  </si>
  <si>
    <t>4.6</t>
  </si>
  <si>
    <t>ESPALHAMENTO DE MATERIAL EM BOTA-FORA</t>
  </si>
  <si>
    <t>ITEM</t>
  </si>
  <si>
    <t>FONTE</t>
  </si>
  <si>
    <t>DESCRIÇÃO</t>
  </si>
  <si>
    <t>UNID.</t>
  </si>
  <si>
    <t>QUANT.</t>
  </si>
  <si>
    <t>PR. UNIT. S / BDI</t>
  </si>
  <si>
    <t>PR. UNIT. C / BDI</t>
  </si>
  <si>
    <t>PR. TOTAL C / BDI</t>
  </si>
  <si>
    <t>5.1</t>
  </si>
  <si>
    <t>5.2</t>
  </si>
  <si>
    <t>5.3</t>
  </si>
  <si>
    <t>5.4</t>
  </si>
  <si>
    <t>5.5</t>
  </si>
  <si>
    <t>5.6</t>
  </si>
  <si>
    <t>5.7</t>
  </si>
  <si>
    <t>5.8</t>
  </si>
  <si>
    <t>5.9</t>
  </si>
  <si>
    <t>5.10</t>
  </si>
  <si>
    <t>5.11</t>
  </si>
  <si>
    <t>5.12</t>
  </si>
  <si>
    <t>5.13</t>
  </si>
  <si>
    <t>5.14</t>
  </si>
  <si>
    <t>5.15</t>
  </si>
  <si>
    <t>6.1</t>
  </si>
  <si>
    <t>7.8</t>
  </si>
  <si>
    <t>7.9</t>
  </si>
  <si>
    <t>7.10</t>
  </si>
  <si>
    <t>7.11</t>
  </si>
  <si>
    <t>7.12</t>
  </si>
  <si>
    <t>7.13</t>
  </si>
  <si>
    <t>8.4</t>
  </si>
  <si>
    <t>11.5</t>
  </si>
  <si>
    <t>11.6</t>
  </si>
  <si>
    <t>11.7</t>
  </si>
  <si>
    <t>11.8</t>
  </si>
  <si>
    <t>REGULARIZAÇÃO E COMPACTAÇÃO DE SUBLEITO DE SOLO  PREDOMINANTEMENTE ARGILOSO. AF_11/2019</t>
  </si>
  <si>
    <t>EXECUÇÃO DE PINTURA DE LIGAÇÃO COM EMULSÃO ASFÁLTICA RR-2C. AF_11/2019</t>
  </si>
  <si>
    <t>EXECUÇÃO DE PAVIMENTO COM APLICAÇÃO DE CONCRETO ASFÁLTICO, CAMADA DE ROLAMENTO - EXCLUSIVE CARGA E TRANSPORTE. AF_11/2019</t>
  </si>
  <si>
    <t>19.30.05</t>
  </si>
  <si>
    <t>5.16</t>
  </si>
  <si>
    <t>4.1</t>
  </si>
  <si>
    <t>01.11.04</t>
  </si>
  <si>
    <t>UNMES</t>
  </si>
  <si>
    <t>01.04.09</t>
  </si>
  <si>
    <t>01.11.05</t>
  </si>
  <si>
    <t>01.11.08</t>
  </si>
  <si>
    <t>02.11.07</t>
  </si>
  <si>
    <t>02.14.01</t>
  </si>
  <si>
    <t>02.15.01</t>
  </si>
  <si>
    <t>02.28.04</t>
  </si>
  <si>
    <t>M3KM</t>
  </si>
  <si>
    <t>02.31.01</t>
  </si>
  <si>
    <t>02.31.02</t>
  </si>
  <si>
    <t>TRABALHOS EM TERRA</t>
  </si>
  <si>
    <t>03.01.02</t>
  </si>
  <si>
    <t>03.13.01</t>
  </si>
  <si>
    <t>TRANSPORTE COM CAMINHÃO BASCULANTE DE 10 M³, EM VIA URBANA PAVIMENTADA, DMT ATÉ 30 KM (UNIDADE: M3XKM). AF_07/2020</t>
  </si>
  <si>
    <t>RO-42263</t>
  </si>
  <si>
    <t>19.18.03</t>
  </si>
  <si>
    <t>19.21.02</t>
  </si>
  <si>
    <t>19.22.02</t>
  </si>
  <si>
    <t>19.11.01</t>
  </si>
  <si>
    <t>19.11.02</t>
  </si>
  <si>
    <t>19.14.02</t>
  </si>
  <si>
    <t>19.13.02</t>
  </si>
  <si>
    <t>19.12.01</t>
  </si>
  <si>
    <t>03.18.02</t>
  </si>
  <si>
    <t>19.32.02</t>
  </si>
  <si>
    <t>19.33.01</t>
  </si>
  <si>
    <t>RO-40239</t>
  </si>
  <si>
    <t>APILOAMENTO DE FUNDO DE VALAS</t>
  </si>
  <si>
    <t>19.08.01</t>
  </si>
  <si>
    <t>19.07.01</t>
  </si>
  <si>
    <t>19.05.01</t>
  </si>
  <si>
    <t>19.05.03</t>
  </si>
  <si>
    <t>03.22.02</t>
  </si>
  <si>
    <t>PAVIMENTAÇÃO</t>
  </si>
  <si>
    <t>20.04.03</t>
  </si>
  <si>
    <t>20.06.03</t>
  </si>
  <si>
    <t>20.10.03</t>
  </si>
  <si>
    <t>TxKM</t>
  </si>
  <si>
    <t>IMPRIMAÇÃO (EXECUÇÃO E FORNECIMENTO DO MATERIAL BETUMINOSO, EXCLUSIVE TRANSPORTE DO MATERIAL BETUMINOSO)</t>
  </si>
  <si>
    <t>EXECUÇÃO DE PAVIMENTO COM APLICAÇÃO DE CONCRETO ASFÁLTICO, CAMADA DE BINDER - EXCLUSIVE CARGA E TRANSPORTE. AF_11/2019</t>
  </si>
  <si>
    <t>3.6</t>
  </si>
  <si>
    <t>3.7</t>
  </si>
  <si>
    <t>4.7</t>
  </si>
  <si>
    <t>5.17</t>
  </si>
  <si>
    <t>5.18</t>
  </si>
  <si>
    <t>5.19</t>
  </si>
  <si>
    <t>5.20</t>
  </si>
  <si>
    <t>5.21</t>
  </si>
  <si>
    <t>5.22</t>
  </si>
  <si>
    <t>MURO CONTENÇÃO - RAMO D</t>
  </si>
  <si>
    <t>06.09.25</t>
  </si>
  <si>
    <t>40.20.25</t>
  </si>
  <si>
    <t>CONCRETO MAGRO, TRAÇO 1:3:6, PREPARADO EM OBRA COM BETONEIRA, SEM FUNÇÃO ESTRUTURAL</t>
  </si>
  <si>
    <t>102725</t>
  </si>
  <si>
    <t>DRENO BARBACÃ, DN 75 MM, COM MATERIAL DRENANTE. AF_07/2021</t>
  </si>
  <si>
    <t>102704</t>
  </si>
  <si>
    <t>TUBO DE PEAD CORRUGADO PERFURADO, DN 100 MM, PARA DRENO - FORNECIMENTO E ASSENTAMENTO. AF_07/2021</t>
  </si>
  <si>
    <t>92791</t>
  </si>
  <si>
    <t>CORTE E DOBRA DE AÇO CA-60, DIÂMETRO DE 5,0 MM, UTILIZADO EM ESTRUTURAS DIVERSAS, EXCETO LAJES. AF_12/2015</t>
  </si>
  <si>
    <t>92792</t>
  </si>
  <si>
    <t>CORTE E DOBRA DE AÇO CA-50, DIÂMETRO DE 6,3 MM, UTILIZADO EM ESTRUTURAS DIVERSAS, EXCETO LAJES. AF_12/2015</t>
  </si>
  <si>
    <t>92793</t>
  </si>
  <si>
    <t>CORTE E DOBRA DE AÇO CA-50, DIÂMETRO DE 8,0 MM, UTILIZADO EM ESTRUTURAS DIVERSAS, EXCETO LAJES. AF_12/2015</t>
  </si>
  <si>
    <t>RO-40980</t>
  </si>
  <si>
    <t>MANTA GEOTÊXTIL NÃO TECIDA, A/180, OP/20 OU SIMILAR, RESISTÊNCIA À TRAÇÃO DE 12 KN/M2 (INCLUINDO FORNECIMENTO, TRANSPORTE E COLOCAÇÃO)</t>
  </si>
  <si>
    <t>MURO CONTENÇÃO - RAMO E</t>
  </si>
  <si>
    <t>CORTE E DOBRA DE AÇO CA-50, DIÂMETRO DE 10,0 MM, UTILIZADO EM ESTRUTURAS DIVERSAS, EXCETO LAJES. AF_12/2015</t>
  </si>
  <si>
    <t>92796</t>
  </si>
  <si>
    <t>CORTE E DOBRA DE AÇO CA-50, DIÂMETRO DE 16,0 MM, UTILIZADO EM ESTRUTURAS DIVERSAS, EXCETO LAJES. AF_12/2015</t>
  </si>
  <si>
    <t>PERFURAÇÃO DE ESTACA BROCA A TRADO MECANIZADO D = 300 MM</t>
  </si>
  <si>
    <t>SINALIZAÇÃO HORIZONTAL</t>
  </si>
  <si>
    <t>PINTURA DE EIXO VIÁRIO SOBRE ASFALTO COM TINTA RETRORREFLETIVA A BASE DE RESINA ACRÍLICA COM MICROESFERAS DE VIDRO, APLICAÇÃO MECÂNICA COM DEMARCADORA AUTOPROPELIDA. AF_05/2021</t>
  </si>
  <si>
    <t>PINTURA DE FAIXA DE PEDESTRE OU ZEBRADA TINTA RETRORREFLETIVA A BASE DE RESINA ACRÍLICA COM MICROESFERAS DE VIDRO, E = 30 CM, APLICAÇÃO MANUAL. AF_05/2021</t>
  </si>
  <si>
    <t>5214010</t>
  </si>
  <si>
    <t>5213408</t>
  </si>
  <si>
    <t>5213358</t>
  </si>
  <si>
    <t>TACHÃO REFLETIVO  TIPO SHTRG, COM CATADIÓPTRICO NAS DUAS FACES (EXECUÇÃO, INCLUINDO FORNECIMENTO, COLOCAÇÃO E TRANSPORTE DE TODOS OS MATERIAIS)</t>
  </si>
  <si>
    <t>TACHÃO REFLETIVO TIPO SHTRG, COM CATADIÓPTRICO EM APENAS UMA FACE (EXECUÇÃO, INCLUINDO FORNECIMENTO, COLOCAÇÃO E TRANSPORTE DE TODOS OS MATERIAIS)</t>
  </si>
  <si>
    <t>SINALIZAÇÃO VERTICAL</t>
  </si>
  <si>
    <t>RO-41844</t>
  </si>
  <si>
    <t>PLACA DE AÇO CARBONO COM PELÍCULA REFLETIVA GRAU TÉCNICO TIPO I DA ABNT - PLACA QUADRADA (EXECUÇÃO, INCLUINDO FORNECIMENTO E TRANSPORTE DE TODOS OS MATERIAIS, INCLUSIVE POSTE DE SUSTENTAÇÃO)</t>
  </si>
  <si>
    <t>RO-41841</t>
  </si>
  <si>
    <t>PLACA DE AÇO CARBONO COM PELÍCULA REFLETIVA GRAU TÉCNICO TIPO I DA ABNT - PLACA CIRCULAR (EXECUÇÃO, INCLUINDO FORNECIMENTO E TRANSPORTE DE TODOS OS MATERIAIS, INCLUSIVE POSTE DE SUSTENTAÇÃO)</t>
  </si>
  <si>
    <t>RO-42193</t>
  </si>
  <si>
    <t>PLACA DE AÇO CARBONO COM PELÍCULA REFLETIVA GRAU TÉCNICO TIPO I DA ABNT - PLACA RETANGULAR (EXECUÇÃO, INCLUINDO FORNECIMENTO E TRANSPORTE DE TODOS OS MATERIAIS, INCLUSIVE POSTE DE SUSTENTAÇÃO)</t>
  </si>
  <si>
    <t>RO-42195</t>
  </si>
  <si>
    <t>PLACA DE AÇO CARBONO COM PELÍCULA REFLETIVA GRAU TÉCNICO TIPO I DA ABNT - MARCADOR DE PERIGO 0,30 X 0,90M (EXECUÇÃO, INCLUINDO FORNECIMENTO E TRANSPORTE DE TODOS OS MATERIAIS, INCLUSIVE POSTE DE SUSTENTAÇÃO)</t>
  </si>
  <si>
    <t>RO-41842</t>
  </si>
  <si>
    <t>PLACA DE AÇO CARBONO COM PELÍCULA REFLETIVA GRAU TÉCNICO TIPO I DA ABNT - PLACA OCTOGONAL (EXECUÇÃO, INCLUINDO FORNECIMENTO E TRANSPORTE DE TODOS OS MATERIAIS, INCLUSIVE POSTE DE SUSTENTAÇÃO)</t>
  </si>
  <si>
    <t>URBANIZAÇÃO E OBRAS COMPLEMENTARES</t>
  </si>
  <si>
    <t>EXECUÇÃO DE PASSEIO EM PISO INTERTRAVADO, COM BLOCO RETANGULAR COLORIDO DE 20 X 10 CM, ESPESSURA 6 CM. AF_12/2015</t>
  </si>
  <si>
    <t>15.22.11</t>
  </si>
  <si>
    <t>21.03.03</t>
  </si>
  <si>
    <t>21.07.01</t>
  </si>
  <si>
    <t>21.29.02</t>
  </si>
  <si>
    <t>3713600</t>
  </si>
  <si>
    <t>Composição</t>
  </si>
  <si>
    <t>PLANTIO DE GRAMA ESMERALDA EM PLACAS</t>
  </si>
  <si>
    <t>PLANTIO DE GRAMA ESMERALDA EM PLACAS TALUDES</t>
  </si>
  <si>
    <t>8.8</t>
  </si>
  <si>
    <t>8.9</t>
  </si>
  <si>
    <t>VALETA DE PROTEÇÃO DE CORTES COM REVESTIMENTO DE CONCRETO - VPC 04 - AREIA E BRITA COMERCIAIS</t>
  </si>
  <si>
    <t>DESCIDA D'ÁGUA DE CORTES EM DEGRAUS - DCD 04 - AREIA E BRITA COMERCIAIS</t>
  </si>
  <si>
    <t>CAIXA COLETORA DE SARJETA - CCS 01 - COM GRELHA DE CONCRETO - TCC 01 - AREIA E BRITA COMERCIAIS</t>
  </si>
  <si>
    <t>PINTURA DE FAIXA COM PLÁSTICO A FRIO BICOMPONENTE À BASE DE RESINAS METACRÍLICAS POR EXTRUSÃO (PLANO) - ESPESSURA DE 3,0 MM</t>
  </si>
  <si>
    <t>PINTURA DE FAIXA COM TERMOPLÁSTICO POR ASPERSÃO - ESPESSURA DE 1,5 MM</t>
  </si>
  <si>
    <t>LAMINADO ELASTOPLÁSTICO PARA SINALIZAÇÃO HORIZONTAL - ESPESSURA DE 1,5 MM - FORNECIMENTO E IMPLANTAÇÃO</t>
  </si>
  <si>
    <t>DEFENSA MALEÁVEL SIMPLES - FORNECIMENTO E IMPLANTAÇÃO</t>
  </si>
  <si>
    <t>3322</t>
  </si>
  <si>
    <t>GRAMA ESMERALDA OU SAO CARLOS OU CURITIBANA, EM PLACAS, SEM PLANTIO</t>
  </si>
  <si>
    <t>88316</t>
  </si>
  <si>
    <t>SERVENTE COM ENCARGOS COMPLEMENTARES</t>
  </si>
  <si>
    <t>H</t>
  </si>
  <si>
    <t>88441</t>
  </si>
  <si>
    <t>JARDINEIRO COM ENCARGOS COMPLEMENTARES</t>
  </si>
  <si>
    <t>ENGENHEIRO CIVIL DE OBRA PLENO COM ENCARGOS COMPLEMENTARES</t>
  </si>
  <si>
    <t>ENCARREGADO GERAL DE OBRAS COM ENCARGOS COMPLEMENTARES</t>
  </si>
  <si>
    <t>TÉCNICO EM SEGURANÇA DO TRABALHO COM ENCARGOS COMPLEMENTARES</t>
  </si>
  <si>
    <t>VIGIA DIURNO COM ENCARGOS COMPLEMENTARES</t>
  </si>
  <si>
    <t>VIGIA NOTURNO COM ENCARGOS COMPLEMENTARES</t>
  </si>
  <si>
    <r>
      <t xml:space="preserve">OBJETO: </t>
    </r>
    <r>
      <rPr>
        <sz val="12"/>
        <color theme="1"/>
        <rFont val="Arial"/>
        <family val="2"/>
      </rPr>
      <t>CONTRATAÇÃO DE EMPRESA ESPECIALIZADA EM IMPLANTAÇÃO VIÁRIA DE ROTATÓRIA - INTERSEÇÃO MANGUEIRA - LOCALIZADA NO CRUZAMENTO DA AVENIDA FRIMISA/DOUTOR ANGELO TEIXEIRA DA COSTA COM AVENIDA A E RUA PEDRO JOSÉ DE CARVALHO – BAIRRO FRIMISA, SANTA LUZIA, MINAS GERAIS.</t>
    </r>
  </si>
  <si>
    <t>1.10</t>
  </si>
  <si>
    <t>1.11</t>
  </si>
  <si>
    <t>1.12</t>
  </si>
  <si>
    <t>1.13</t>
  </si>
  <si>
    <t>m2</t>
  </si>
  <si>
    <t>01.02.07</t>
  </si>
  <si>
    <t>BARRACAO DE OBRA  - VESTIARIO TIPO II</t>
  </si>
  <si>
    <t>01.02.21</t>
  </si>
  <si>
    <t>BARRACAO DE OBRA  - INSTALAÇAO SANITARIA TIPO II</t>
  </si>
  <si>
    <t>01.01.11</t>
  </si>
  <si>
    <t>ESCRITORIO DE OBRA  - ESCRITORIO DE EMPREITEIRA TIPO I</t>
  </si>
  <si>
    <t>01.02.13</t>
  </si>
  <si>
    <t>BARRACAO DE OBRA  - DEPOSITO E FERRAMENTARIA TIPO II</t>
  </si>
  <si>
    <t>01.02.25</t>
  </si>
  <si>
    <t>BARRACAO DE OBRA  - REFEITORIO TIPO I</t>
  </si>
  <si>
    <t>01.04.02</t>
  </si>
  <si>
    <t>TAPUME PADRAO SUDECAP (TIPO I, II E III)  - TELA-TAPUME DE POLIPROPILENO H= 1,20 M, INCL. BASE</t>
  </si>
  <si>
    <t>01.11.06</t>
  </si>
  <si>
    <t>SINALIZAÇAO  - CONE MASTER 75CM BASE DE BORRACHA CORPO POLIETILEN</t>
  </si>
  <si>
    <t>SINALIZAÇAO  - PLACA 0,50X0,50M CH.GALV.22 CAVALETE METALON 20X20</t>
  </si>
  <si>
    <t>SINALIZAÇAO  - FAIXA 6,0X0,80M TECIDO MORIM SUPORTE EM EUCALIPTO</t>
  </si>
  <si>
    <t>SINALIZAÇAO  - SINALIZADOR ELET.MONOLIGHT LED 60 A 70 FLASHES/MIN</t>
  </si>
  <si>
    <t>43.01.03</t>
  </si>
  <si>
    <t>TOPOGRAFIA  - EQUIPE DE TOPOGRAFIA - OBRA</t>
  </si>
  <si>
    <t>DEMOLIÇAO DE PASSEIO E PAVIMENTO  - DE REVESTIMENTO ASFALTICO COM EQUIP. PNEUMATICO</t>
  </si>
  <si>
    <t>DEMOLIÇAO MANUAL, DE ALVENARIA INCL. AFASTAMENTO  - DE ALVENARIA DE TIJOLOS E BLOCOS</t>
  </si>
  <si>
    <t>REMOÇAO DE MEIO-FIO  - PREMOLDADO DE CONCRETO</t>
  </si>
  <si>
    <t>CARGA DE MATERIAL DE QQUER NATUREZA SOBRE CAMINHAO  - MECANICA</t>
  </si>
  <si>
    <t>TRANSPORTE DE MATERIAL DEMOLIDO EM CAMINHAO  - DMT  &gt; 5 KM</t>
  </si>
  <si>
    <t>SUPRESSAO DE ARVORE  - SUP. ARVORE PEQ. PORTE (ATE 3M)INCLUS. CORTE LENHA</t>
  </si>
  <si>
    <t>SUPRESSAO DE ARVORE  - SUPRESSAO ARVORE MEDIO PORTE INCLUS. CORTE LINHA</t>
  </si>
  <si>
    <t>DESMATAMENTO, DESTOCAMENTO E LIMPEZA DO TERRENO  - DESMATAMENTO,DESTOC.E LIMPEZA,INCL.TRANSP. ATE 50M</t>
  </si>
  <si>
    <t>ESCAVAÇAO E CARGA MECANIZADA  - EM MATERIAL DE 1ª CATEGORIA</t>
  </si>
  <si>
    <t>TRANSPORTE DE MATERIAL DE QUALQUER NATUREZA  - DMT  &lt;= 1 KM</t>
  </si>
  <si>
    <t>95875</t>
  </si>
  <si>
    <t>ATERRO COMPACTADO  - COM ROLO VIBRATORIO</t>
  </si>
  <si>
    <t>SARJETA - PADRAO SUDECAP  - TIPO B - (50X10)CM - DES-R01</t>
  </si>
  <si>
    <t>POÇO DE VISITA TIPO A - PADRAO SUDECAP  - D=  600 MM</t>
  </si>
  <si>
    <t>CHAMINE DE POÇO DE VISITA - PADRAO SUDECAP  - TIPO B-ANEL CONCRETO CA-1, C/ DEGRAUS EM AÇO CA 25</t>
  </si>
  <si>
    <t>TAMPAO DE POÇO DE VISITA  - FERRO FUNDIDO NODULAR</t>
  </si>
  <si>
    <t>CAIXA PARA BOCA LOBO  - SIMPLES</t>
  </si>
  <si>
    <t>CAIXA PARA BOCA LOBO  - DUPLA</t>
  </si>
  <si>
    <t>CANTONEIRA PARA BOCA DE LOBO  - TIPO B (CONCRETO) - PADRAO SUDECAP</t>
  </si>
  <si>
    <t>CONJUNTO QUADRO E GRELHA PARA BOCA DE LOBO  - TIPO B (CONCRETO) - PADRAO SUDECAP</t>
  </si>
  <si>
    <t>ALTEAMENTO DE CAIXA PARA BOCA DE LOBO  - SIMPLES</t>
  </si>
  <si>
    <t>ESCAVAÇAO MECANICA DE VALAS COM DESCARGA LATERAL  - 1.5 M &lt; H &lt;= 3.0 M</t>
  </si>
  <si>
    <t>ESCORAMENTO DESCONTINUO DE VALAS - PADRAO SUDECAP  - TIPO B - MADEIRA ROLIÇA D= 11 A 15 CM</t>
  </si>
  <si>
    <t>ESCORAMENTO CONTINUO DE VALAS - PADRAO SUDECAP  - TIPO A - MADEIRA ROLIÇA D= 11 A 15 CM</t>
  </si>
  <si>
    <t>FORMA PARA BERÇO  - EM TABUA, INCLUSIVE DESFORMA</t>
  </si>
  <si>
    <t>CONCRETO PARA BERÇO DE REDE TUBULAR  - TRAÇO 1:3:6, INCLUSIVE LANÇAMENTO</t>
  </si>
  <si>
    <t>REDE TUB. CONCRETO CIMENTO ARI PLUS RS CLASSE PA-2  - DN=  400 MM</t>
  </si>
  <si>
    <t>REDE TUB. CONCRETO CIMENTO ARI PLUS RS CLASSE PA-2  - DN=  600 MM</t>
  </si>
  <si>
    <t>REATERRO DE VALA  - MANUAL</t>
  </si>
  <si>
    <t>REATERRO DE VALA  - COMPACTADO COM EQUIP. PLACA VIBRATORIA OU EQUIVALENTE</t>
  </si>
  <si>
    <t>100576</t>
  </si>
  <si>
    <t>SUB-BASE ESTAB. GRANUL. ENERGIA PROCTOR INTERMED.  - COM BRITA BICA CORRIDA (AGREGADO DE PEDREIRA)</t>
  </si>
  <si>
    <t>BASE ESTAB. GRANUL.COMPACT.ENERG.PROCTOR INTERMED.  - COM BRITA BICA CORRIDA (AGREGADO DE PEDREIRA)</t>
  </si>
  <si>
    <t>TRANSPORTE DE MATERIAL DE QUALQUER NATUREZA  - DMT &gt; 10KM</t>
  </si>
  <si>
    <t>96402</t>
  </si>
  <si>
    <t>95996</t>
  </si>
  <si>
    <t>95995</t>
  </si>
  <si>
    <t>CONCRETO USINADO BOMBEADO LANÇADO EM ESTRUTURA  - FCK &gt;= 25 MPA, BRITA CALCÁRIA, USINADO BOMBEÁVEL, LANÇADO EM ESTRUTURA</t>
  </si>
  <si>
    <t>FORMA E ESCORAMENTO  - FORMA DE COMPENSADO RESINADO E=20MM TIPO E (5 APR)</t>
  </si>
  <si>
    <t>m3</t>
  </si>
  <si>
    <t>FORNECIMENTO E LANÇAMENTO DE MATERIAL DRENANTE  - BRITA</t>
  </si>
  <si>
    <t>92794</t>
  </si>
  <si>
    <t>m</t>
  </si>
  <si>
    <t>102512</t>
  </si>
  <si>
    <t>102509</t>
  </si>
  <si>
    <t>93679</t>
  </si>
  <si>
    <t>PISO DE LADRILHO HIDRAULICO  - 20 X 20 CM, TATIL EM COR AMARELA/VERMELHA</t>
  </si>
  <si>
    <t>MEIO FIO E CORDAO - PADRAO SUDECAP  - MEIO FIO EM CONCRETO PRE-MOLDADO FCK&gt;=20MPA, PADRÃO SUDECAP TIPO A, 30 X 14,2/12 (H X L1/L2), COMPRIMENTO 80 CM</t>
  </si>
  <si>
    <t>LANÇAMENTO E ESPALHAMENTO  DE MATERIAIS EM PASSEIO  - SOLO EM AREA DE PASSEIO</t>
  </si>
  <si>
    <t>BARREIRA DE SEGURANÇA DE CONCRETO  - BARREIRA NEW JERSEY - SIMPLES - PADRÃO DER</t>
  </si>
  <si>
    <t>TAPUME PADRAO SUDECAP (TIPO I, II E III)  - COMPENSADO 10MM FIXAÇAO ENTERRADA</t>
  </si>
  <si>
    <t>NÃO DESONERADO | SINAPI MAR./2022 | SETOP MAR./2022| SUDECAP FEV./2022 | SICRO JAN./2022</t>
  </si>
  <si>
    <t>1.14</t>
  </si>
  <si>
    <t>1.15</t>
  </si>
  <si>
    <t>LIGAÇÃO DE ÁGUA PROVISÓRIA PARA CANTEIRO,  INCLUSIVE HIDRÔMETRO E CAVALETE PARA MEDIÇÃO DE ÁGUA - ENTRADA PRINCIPAL, EM AÇO GALVANIZADO DN 20MM (1/2") - PADRÃO CONCESSIONÁRIA</t>
  </si>
  <si>
    <t>un</t>
  </si>
  <si>
    <t>LIGAÇÃO PROVISÓRIA DE LUZ E FORÇA-PADRÃO PROVISÓRIO 30KVA</t>
  </si>
  <si>
    <t>IIO-LIG-005</t>
  </si>
  <si>
    <t>IIO-LIG-010</t>
  </si>
  <si>
    <t>AUX-CON-010</t>
  </si>
  <si>
    <t>FUN-TRA-035</t>
  </si>
  <si>
    <t>OBR-VIA-160</t>
  </si>
  <si>
    <t>OBR-VIA-230</t>
  </si>
  <si>
    <t>OBR-VIA-225</t>
  </si>
  <si>
    <t>SICRO3</t>
  </si>
  <si>
    <t>Composições Analíticas com Preço Unitário</t>
  </si>
  <si>
    <t>Composições Principais</t>
  </si>
  <si>
    <t>Código</t>
  </si>
  <si>
    <t>Banco</t>
  </si>
  <si>
    <t>Descrição</t>
  </si>
  <si>
    <t>Und</t>
  </si>
  <si>
    <t>Quant.</t>
  </si>
  <si>
    <t>Valor Unit</t>
  </si>
  <si>
    <t>Total</t>
  </si>
  <si>
    <t xml:space="preserve"> ED-16660 </t>
  </si>
  <si>
    <t/>
  </si>
  <si>
    <t>m²</t>
  </si>
  <si>
    <t>Insumo</t>
  </si>
  <si>
    <t xml:space="preserve"> ED-16671 </t>
  </si>
  <si>
    <t>FIXAÇÃO DE PLACA DE OBRA EM SUPORTE DE EUCALIPTO AUTOCLAVADO , INCLUSIVE PINTURA LÁTEX (PVA) EM SUPERFÍCIE DE MADEIRA, EM DUAS (2) DEMÃOS E ESCAVAÇÃO (MONTAGEM)</t>
  </si>
  <si>
    <t xml:space="preserve"> ED-16670 </t>
  </si>
  <si>
    <t>PLACA DE OBRA EM CHAPA GALVANIZADA ENRIJECIDA , PLOTADA COM ADESIVO VINÍLICO, FIXADA COM REBITES 4,8X40MM, EM ESTRUTURA METÁLICA DE METALON 20X20MM, ESP. 1 ,25MM, EXCLUSIVE SUPORTE EM EUCALIPTO - PADRÃO GOVERNO DE MINAS GERAIS ( FABRICAÇÃO)</t>
  </si>
  <si>
    <t xml:space="preserve"> IIO-LIG-005 </t>
  </si>
  <si>
    <t>Composição Auxiliar</t>
  </si>
  <si>
    <t xml:space="preserve"> MAO-AJD-020 </t>
  </si>
  <si>
    <t>AJUDANTE DE BOMBEIRO/ENCANADOR COM ENCARGOS COMPLEMENTARES</t>
  </si>
  <si>
    <t>hora</t>
  </si>
  <si>
    <t xml:space="preserve"> MAO-OFC-040 </t>
  </si>
  <si>
    <t>BOMBEIRO/ENCANADOR COM ENCARGOS COMPLEMENTARES</t>
  </si>
  <si>
    <t xml:space="preserve"> ED-15206 </t>
  </si>
  <si>
    <t>KIT CAVALETE PARA MEDIÇÃO DE ÁGUA, INSTALADO SOBRE PISO, EM AÇO GALVANIZADO DN 20MM (1/2") - PADRÃO CONCESSIONÁRIA LOCAL, INCLUSIVE BASE EM CONCRETO DE 25 MPA PARA CAVALETE, EXCLUSIVE HIDRÔMETRO</t>
  </si>
  <si>
    <t xml:space="preserve"> MATED- 15224 </t>
  </si>
  <si>
    <t>HIDRÔMETRO (APLICAÇÃO: MEDIDOR DE VAZÃO DE ÁGUA|DIÂMETRO: 20MM (1/ 2")|VAZÃO NOMINAL: 1,5(M3 /H)|VAZÃO MÁXIMA: 3,0(M3/ H)|COMPRIMENTO APROXIMADO: 115MM| PADRÃO: CONCESSIONÁRIA LOCAL)</t>
  </si>
  <si>
    <t xml:space="preserve"> IIO-LIG-010 </t>
  </si>
  <si>
    <t xml:space="preserve"> MAO-AJD-015 </t>
  </si>
  <si>
    <t>AJUDANTE DE ELETRICISTA COM ENCARGOS COMPLEMENTARES</t>
  </si>
  <si>
    <t xml:space="preserve"> MAO-OFC-035 </t>
  </si>
  <si>
    <t>ELETRICISTA COM ENCARGOS COMPLEMENTARES</t>
  </si>
  <si>
    <t xml:space="preserve"> MATED- 11242 </t>
  </si>
  <si>
    <t>PADRAO DE ENTRADA PROVISÓRIO 30KVA TRIFÁSICO POSTE H=7M, 70A</t>
  </si>
  <si>
    <t xml:space="preserve"> 01.02.07 </t>
  </si>
  <si>
    <t xml:space="preserve"> 40.08.07 </t>
  </si>
  <si>
    <t>CONCRETO 1:3:6, B1-B2 CALCARIA - PREPARO</t>
  </si>
  <si>
    <t>m³</t>
  </si>
  <si>
    <t xml:space="preserve"> 40.24.15 </t>
  </si>
  <si>
    <t>ARGAMASSA DE CIMENTO E AREIA 1:3</t>
  </si>
  <si>
    <t xml:space="preserve"> 40.60.53 </t>
  </si>
  <si>
    <t>INSTALAÇAO ELETRICA - VESTIARIO TIPO II</t>
  </si>
  <si>
    <t xml:space="preserve"> 47.02.03 </t>
  </si>
  <si>
    <t>PORTA EM COMPENSADO RESINADO 10MM 80X210CM</t>
  </si>
  <si>
    <t xml:space="preserve"> 55.10.50 </t>
  </si>
  <si>
    <t>CARPINTEIRO</t>
  </si>
  <si>
    <t xml:space="preserve"> 55.10.75 </t>
  </si>
  <si>
    <t>PEDREIRO</t>
  </si>
  <si>
    <t xml:space="preserve"> 55.10.81 </t>
  </si>
  <si>
    <t>PINTOR</t>
  </si>
  <si>
    <t xml:space="preserve"> 55.10.88 </t>
  </si>
  <si>
    <t>SERVENTE</t>
  </si>
  <si>
    <t xml:space="preserve"> 60.30.10 </t>
  </si>
  <si>
    <t>TELA ARAME GALV. Nº 22 MALHA 1"(PINTEIRO)</t>
  </si>
  <si>
    <t xml:space="preserve"> 62.01.05 </t>
  </si>
  <si>
    <t>CIMENTO PORTLAND COMUM    ( CPIII-40 )  SC 50KG</t>
  </si>
  <si>
    <t xml:space="preserve"> 65.70.15 </t>
  </si>
  <si>
    <t>FECHADURA CROMADA, COMPLETA, COM MAÇANETA E ROSETA EM AÇO INOX, CILINDRO EM LATÃO, DIMENSÕES DA MÁQUINA 55MM - 135X83X22MM (AXLXP) REF. 357 E172 MZ340 OU EQUIVALENTE</t>
  </si>
  <si>
    <t xml:space="preserve"> 65.78.09 </t>
  </si>
  <si>
    <t>DOBRADIÇA CONVENCIONAL EM METAL CROMADO 3 1/2" X 2 1/4", SEM ANEL, COM PARAFUSOS, LINHA LEVE (NBR 7178) E=1,5MM, OU EQUIVALENTE</t>
  </si>
  <si>
    <t xml:space="preserve"> 67.02.09 </t>
  </si>
  <si>
    <t>TELHA DE FIBROCIMENTO ONDULADA E = 4 MM, DE 1,22 X 0,50 M (SEM AMIANTO)</t>
  </si>
  <si>
    <t xml:space="preserve"> 67.02.10 </t>
  </si>
  <si>
    <t>TELHA DE FIBROCIMENTO ONDULADA E = 4 MM, DE 2,44 X 0,50 M (SEM AMIANTO)</t>
  </si>
  <si>
    <t xml:space="preserve"> 71.01.05 </t>
  </si>
  <si>
    <t>TABUA DE MADEIRA APARELHADA *2,5 X 25* CM, MACARANDUBA, ANGELIM OU EQUIVALENTE DA REGIAO</t>
  </si>
  <si>
    <t xml:space="preserve"> 71.04.08 </t>
  </si>
  <si>
    <t>PECA DE MADEIRA DE PINUS 5,5X5,5 CM</t>
  </si>
  <si>
    <t xml:space="preserve"> 71.14.06 </t>
  </si>
  <si>
    <t>CHAPA DE MADEIRA COMPENSADA RESINADA PARA FORMA DE CONCRETO, DE *2,2 X 1,1* M, E = 10 MM</t>
  </si>
  <si>
    <t xml:space="preserve"> 75.01.05 </t>
  </si>
  <si>
    <t>TINTA LATEX PVA PREMIUM, COR BRANCA</t>
  </si>
  <si>
    <t>LATA</t>
  </si>
  <si>
    <t xml:space="preserve"> 77.05.51 </t>
  </si>
  <si>
    <t>PREGO DE ACO POLIDO COM CABECA 18 X 30 (2 3/4 X 10)</t>
  </si>
  <si>
    <t xml:space="preserve"> 83.25.47 </t>
  </si>
  <si>
    <t>ARMARIO PARA ROUPAS COM 4 PORTAS 200X72X40CM</t>
  </si>
  <si>
    <t xml:space="preserve"> 01.02.21 </t>
  </si>
  <si>
    <t xml:space="preserve"> 40.60.59 </t>
  </si>
  <si>
    <t>INSTALAÇAO ELETRICA - SANITARIO TIPO II</t>
  </si>
  <si>
    <t xml:space="preserve"> 40.60.72 </t>
  </si>
  <si>
    <t>INSTALAÇAO HIDROSANITARIA TIPO II</t>
  </si>
  <si>
    <t xml:space="preserve"> 71.04.05 </t>
  </si>
  <si>
    <t>RIPA DE MADEIRA APARELHADA *1,5 X 5* CM, MACARANDUBA, ANGELIM OU EQUIVALENTE DA REGIAO</t>
  </si>
  <si>
    <t xml:space="preserve"> 01.01.11 </t>
  </si>
  <si>
    <t xml:space="preserve"> 47.03.01 </t>
  </si>
  <si>
    <t>MAPOTECA P/ PROJETO 1,40X1,10X1,40M E PEÇA 8X8 CM</t>
  </si>
  <si>
    <t xml:space="preserve"> 40.60.70 </t>
  </si>
  <si>
    <t>INSTALAÇAO HIDRAULICA - ESCRITORIO TIPO I E II</t>
  </si>
  <si>
    <t xml:space="preserve"> 40.60.50 </t>
  </si>
  <si>
    <t>INSTALAÇAO ELETRICA - ESCRITORIO TIPO I</t>
  </si>
  <si>
    <t xml:space="preserve"> 65.72.80 </t>
  </si>
  <si>
    <t>TRINCO TARJETA ZINCADO 76MM (3") OU EQUIVALENTE</t>
  </si>
  <si>
    <t xml:space="preserve"> 71.30.06 </t>
  </si>
  <si>
    <t>MADEIRA ROLICA D= 11 A 15 CM COMPRIMENTO 6 METROS</t>
  </si>
  <si>
    <t xml:space="preserve"> 78.05.01 </t>
  </si>
  <si>
    <t>JANELA BASCULANTE, ACO, COM BATENTE/REQUADRO, 60 X 60 CM (SEM VIDROS)</t>
  </si>
  <si>
    <t xml:space="preserve"> 78.05.02 </t>
  </si>
  <si>
    <t>BASCULANTE EM CHAPA COM 3 BASCULAS 80X80CM</t>
  </si>
  <si>
    <t xml:space="preserve"> 81.04.05 </t>
  </si>
  <si>
    <t>VIDRO FANTASIA/CANELADO E= 4MM, COLOCADO</t>
  </si>
  <si>
    <t xml:space="preserve"> 83.25.05 </t>
  </si>
  <si>
    <t>MESA ESCRIT.2 GAV.(SIMPLES) PES DE METALON</t>
  </si>
  <si>
    <t xml:space="preserve"> 83.25.10 </t>
  </si>
  <si>
    <t>MESA REDONDA D= 1,20M (SIMPLES)</t>
  </si>
  <si>
    <t xml:space="preserve"> 83.25.15 </t>
  </si>
  <si>
    <t>CADEIRA ALMOFADADA FIXA SEM BRACO, ESTRUT. METALON</t>
  </si>
  <si>
    <t xml:space="preserve"> 83.25.28 </t>
  </si>
  <si>
    <t>REFRIGERADOR COMPACTO FRIGOB. ELETROLUX 122L-RE120 OU EQUIVALENTE</t>
  </si>
  <si>
    <t xml:space="preserve"> 83.25.40 </t>
  </si>
  <si>
    <t>ARQUIVO DE ACO 3 GAVETAS, MODELO OFICIO</t>
  </si>
  <si>
    <t xml:space="preserve"> 83.25.45 </t>
  </si>
  <si>
    <t>ARMARIO DE AÇO COM 2 PORTAS 170X72X40CM</t>
  </si>
  <si>
    <t xml:space="preserve"> 01.02.13 </t>
  </si>
  <si>
    <t xml:space="preserve"> 40.60.56 </t>
  </si>
  <si>
    <t>INSTALAÇAO ELETRICA - DEPOSITO TIPO II</t>
  </si>
  <si>
    <t xml:space="preserve"> 01.02.25 </t>
  </si>
  <si>
    <t xml:space="preserve"> 40.60.61 </t>
  </si>
  <si>
    <t>INSTALAÇAO ELETRICA - REFEITORIO TIPO I</t>
  </si>
  <si>
    <t xml:space="preserve"> 40.60.74 </t>
  </si>
  <si>
    <t>INSTALAÇAO HIDROSANITARIA - REFEITORIO I E II</t>
  </si>
  <si>
    <t xml:space="preserve"> 55.10.05 </t>
  </si>
  <si>
    <t>AJUDANTE</t>
  </si>
  <si>
    <t xml:space="preserve"> 60.30.24 </t>
  </si>
  <si>
    <t>TELA ARAME GALV. Nº 16 MALHA 2"</t>
  </si>
  <si>
    <t xml:space="preserve"> 75.03.25 </t>
  </si>
  <si>
    <t>TINTA ESMALTE SINTETICO PREMIUM ACETINADO</t>
  </si>
  <si>
    <t>GL</t>
  </si>
  <si>
    <t xml:space="preserve"> 75.25.05 </t>
  </si>
  <si>
    <t>SOLVENTE DILUENTE A BASE DE AGUARRAS - 0,9 LITROS</t>
  </si>
  <si>
    <t xml:space="preserve"> 75.50.05 </t>
  </si>
  <si>
    <t>LIXA D'AGUA EM FOLHA, GRAO 100</t>
  </si>
  <si>
    <t xml:space="preserve"> 83.25.50 </t>
  </si>
  <si>
    <t>AQUECEDOR PAR 25 MARMITAS 60X90CM - ELETRICO</t>
  </si>
  <si>
    <t xml:space="preserve"> 01.04.02 </t>
  </si>
  <si>
    <t xml:space="preserve"> 01.04.09 </t>
  </si>
  <si>
    <t xml:space="preserve"> 40.09.05 </t>
  </si>
  <si>
    <t>CONCRETO 1:4:8, B1-B2 CALCARIA,LANCADO EM FUNDACAO</t>
  </si>
  <si>
    <t xml:space="preserve"> 40.20.11 </t>
  </si>
  <si>
    <t>FORMA DE TABUA DE PINHO DE 3a. TIPO E (P/ BERCO)</t>
  </si>
  <si>
    <t xml:space="preserve"> 60.40.10 </t>
  </si>
  <si>
    <t>TELA PLASTICA LARANJA, TIPO TAPUME PARA SINALIZACAO, MALHA RETANGULAR, ROLO 1.20 X 50 M (L X C)</t>
  </si>
  <si>
    <t xml:space="preserve"> 01.11.06 </t>
  </si>
  <si>
    <t xml:space="preserve"> 84.20.01 </t>
  </si>
  <si>
    <t>CONE DE SINALIZACAO EM PVC FLEXIVEL, H = 70 / 76 CM (NBR 15071)</t>
  </si>
  <si>
    <t xml:space="preserve"> 01.11.04 </t>
  </si>
  <si>
    <t xml:space="preserve"> 83.17.41 </t>
  </si>
  <si>
    <t>PLACA 0,50X0,50M CH.GALV.22 CAVALETE METALON 20X20</t>
  </si>
  <si>
    <t xml:space="preserve"> 01.11.05 </t>
  </si>
  <si>
    <t xml:space="preserve"> 60.35.10 </t>
  </si>
  <si>
    <t>ARAME GALVANIZADO 10 BWG, 3,40 MM (0,0713 KG/M)</t>
  </si>
  <si>
    <t xml:space="preserve"> 71.30.04 </t>
  </si>
  <si>
    <t>MADEIRA ROLICA D=  6 A 10 CM COMPRIMENTO 6 METROS</t>
  </si>
  <si>
    <t xml:space="preserve"> 83.17.70 </t>
  </si>
  <si>
    <t>FAIXA MORIM 6,00M X 0,80M EM TECIDO COMUM, EXCLUSIVE INSTALAÇÃO</t>
  </si>
  <si>
    <t xml:space="preserve"> 01.11.08 </t>
  </si>
  <si>
    <t xml:space="preserve"> 55.10.10 </t>
  </si>
  <si>
    <t>AUXILIAR BOMBEIRO/ELETRICISTA</t>
  </si>
  <si>
    <t xml:space="preserve"> 55.10.55 </t>
  </si>
  <si>
    <t>ELETRICISTA</t>
  </si>
  <si>
    <t xml:space="preserve"> 84.20.03 </t>
  </si>
  <si>
    <t>SINALIZADOR A LED C/ TRAVA ANTI-FURTO MONOLIGHT OU EQUIVALENTE</t>
  </si>
  <si>
    <t xml:space="preserve"> 43.01.03 </t>
  </si>
  <si>
    <t xml:space="preserve"> 54.40.06 </t>
  </si>
  <si>
    <t>LOCAÇÃO VEÍCULO POPULAR MOTOR 1.0 C/ AR E SEGURO</t>
  </si>
  <si>
    <t xml:space="preserve"> 68.01.25 </t>
  </si>
  <si>
    <t>GASOLINA COMUM</t>
  </si>
  <si>
    <t>L</t>
  </si>
  <si>
    <t xml:space="preserve"> 55.10.94 </t>
  </si>
  <si>
    <t>TOPOGRAFO INTERMEDIARIO</t>
  </si>
  <si>
    <t xml:space="preserve"> 55.20.05 </t>
  </si>
  <si>
    <t>ENGENHEIRO DE OBRA INTERMEDIARIO</t>
  </si>
  <si>
    <t xml:space="preserve"> 68.01.03 </t>
  </si>
  <si>
    <t>ETANOL</t>
  </si>
  <si>
    <t xml:space="preserve"> 93.21.01 </t>
  </si>
  <si>
    <t>ESTACAO TOTAL PRECISAO MINIMA 2MM ALCANCE &gt;=2500M</t>
  </si>
  <si>
    <t xml:space="preserve"> 02.11.07 </t>
  </si>
  <si>
    <t xml:space="preserve"> 50.19.62 </t>
  </si>
  <si>
    <t>CHP/ROMPEDOR PNEUMATICO MANUAL, PADRAO, PESO DE 30 KG, OU EQUIVALENTE</t>
  </si>
  <si>
    <t xml:space="preserve"> 50.14.10 </t>
  </si>
  <si>
    <t>CHP/COMPRESSOR PORTÁTIL, MOTOR DIESEL, 275 PCM, 7 BAR, 54,4KW, OU EQUIVALENTE</t>
  </si>
  <si>
    <t xml:space="preserve"> 02.14.01 </t>
  </si>
  <si>
    <t xml:space="preserve"> 02.15.01 </t>
  </si>
  <si>
    <t xml:space="preserve"> 03.12.03 </t>
  </si>
  <si>
    <t xml:space="preserve"> 50.11.28 </t>
  </si>
  <si>
    <t>CHP/PÁ CARREGADEIRA 140HP CAPACIDADE CAÇAMBA 1,7M3 OU EQUIVALENTE</t>
  </si>
  <si>
    <t xml:space="preserve"> 02.28.04 </t>
  </si>
  <si>
    <t xml:space="preserve"> 50.10.08 </t>
  </si>
  <si>
    <t>CHP/CAMINHAO BASCULANTE</t>
  </si>
  <si>
    <t xml:space="preserve"> 50.10.09 </t>
  </si>
  <si>
    <t>CHI/CAMINHAO BASCULANTE</t>
  </si>
  <si>
    <t xml:space="preserve"> 02.31.01 </t>
  </si>
  <si>
    <t xml:space="preserve"> 50.41.01 </t>
  </si>
  <si>
    <t>CHP/MOTOSSERRA PORTATIL COM MOTOR A GASOLINA DE 60 CILINDRADAS, OU EQUIVALENTE</t>
  </si>
  <si>
    <t xml:space="preserve"> 50.41.02 </t>
  </si>
  <si>
    <t>CHI/MOTOSSERRA PORTATIL COM MOTOR A GASOLINA DE 60 CILINDRADAS, OU EQUIVALENTE</t>
  </si>
  <si>
    <t xml:space="preserve"> 02.31.02 </t>
  </si>
  <si>
    <t xml:space="preserve"> 03.01.02 </t>
  </si>
  <si>
    <t xml:space="preserve"> 50.36.10 </t>
  </si>
  <si>
    <t>CHP/TRATOR DE ESTEIRAS, POTENCIA DE 177HP/132KW, PESO OPERACIONAL DE 16,5T, COM LAMINA COM CAPACIDADE DE 3,18M3, OU EQUIVALENTE</t>
  </si>
  <si>
    <t xml:space="preserve"> 03.05.01 </t>
  </si>
  <si>
    <t xml:space="preserve"> 50.11.29 </t>
  </si>
  <si>
    <t>CHI/PÁ CARREGADEIRA 140HP CAPACIDADE CAÇAMBA 1,7M3 OU EQUIVALENTE</t>
  </si>
  <si>
    <t xml:space="preserve"> 03.13.01 </t>
  </si>
  <si>
    <t xml:space="preserve"> 95875 </t>
  </si>
  <si>
    <t xml:space="preserve"> 91386 </t>
  </si>
  <si>
    <t>CAMINHÃO BASCULANTE 10 M3, TRUCADO CABINE SIMPLES, PESO BRUTO TOTAL 23.000 KG, CARGA ÚTIL MÁXIMA 15.935 KG, DISTÂNCIA ENTRE EIXOS 4,80 M, POTÊNCIA 230 CV INCLUSIVE CAÇAMBA METÁLICA - CHP DIURNO. AF_06/2014</t>
  </si>
  <si>
    <t>CHP</t>
  </si>
  <si>
    <t xml:space="preserve"> 91387 </t>
  </si>
  <si>
    <t>CAMINHÃO BASCULANTE 10 M3, TRUCADO CABINE SIMPLES, PESO BRUTO TOTAL 23.000 KG, CARGA ÚTIL MÁXIMA 15.935 KG, DISTÂNCIA ENTRE EIXOS 4,80 M, POTÊNCIA 230 CV INCLUSIVE CAÇAMBA METÁLICA - CHI DIURNO. AF_06/2014</t>
  </si>
  <si>
    <t>CHI</t>
  </si>
  <si>
    <t xml:space="preserve"> 03.15.01 </t>
  </si>
  <si>
    <t xml:space="preserve"> 50.13.46 </t>
  </si>
  <si>
    <t>CHP/ROLO VIBRATÓRIO PÉ DE CARNEIRO 80HP PESO OPERACIONAL 7000KG OU EQUIVALENTE</t>
  </si>
  <si>
    <t xml:space="preserve"> 50.10.51 </t>
  </si>
  <si>
    <t>CHI/CAMINHAO TANQUE, 10000L</t>
  </si>
  <si>
    <t xml:space="preserve"> 50.10.50 </t>
  </si>
  <si>
    <t>CHP/CAMINHAO TANQUE, 10000L</t>
  </si>
  <si>
    <t xml:space="preserve"> 50.13.44 </t>
  </si>
  <si>
    <t>CHP/ROLO VIBRATÓRIO LISO 80HP PESO OPERACIONAL 7000KG LARGURA 1,68M OU EQUIVALENTE</t>
  </si>
  <si>
    <t xml:space="preserve"> 50.32.08 </t>
  </si>
  <si>
    <t>CHP/MOTONIVELADORA POTENCIA BASICA LIQUIDA (PRIMEIRA MARCHA) 125HP/93KW , PESO BRUTO 16T, LARGURA DA LAMINA DE 3,7 M, OU EQUIVALENTE</t>
  </si>
  <si>
    <t xml:space="preserve"> 50.36.66 </t>
  </si>
  <si>
    <t>CHP/TRATOR DE PNEUS COM POTENCIA DE 105 CV, TRACAO 4 X 4, PESO COM LASTRO DE 5500 KG, OU EQUIVALENTE</t>
  </si>
  <si>
    <t xml:space="preserve"> 50.25.09 </t>
  </si>
  <si>
    <t>CHI/GRADE DE DISCO TATU 20-24</t>
  </si>
  <si>
    <t xml:space="preserve"> 50.36.67 </t>
  </si>
  <si>
    <t>CHI/TRATOR DE PNEUS COM POTENCIA DE 105 CV, TRACAO 4 X 4, PESO COM LASTRO DE 5500 KG, OU EQUIVALENTE</t>
  </si>
  <si>
    <t xml:space="preserve"> 50.25.08 </t>
  </si>
  <si>
    <t>CHP/GRADE DE DISCO TATU 20-24</t>
  </si>
  <si>
    <t xml:space="preserve"> 50.32.09 </t>
  </si>
  <si>
    <t>CHI/MOTONIVELADORA POTENCIA BASICA LIQUIDA (PRIMEIRA MARCHA) 125HP/93KW , PESO BRUTO 16T, LARGURA DA LAMINA DE 3,7 M, OU EQUIVALENTE</t>
  </si>
  <si>
    <t xml:space="preserve"> 19.30.05 </t>
  </si>
  <si>
    <t xml:space="preserve"> 50.41.11 </t>
  </si>
  <si>
    <t>CHP/MÁQUINA CORTADORA DE PISO (SERRA CLIPPER), À GASOLINA, 13HP, ÚMIDO OU À SECO, OU EQUIVALENTE</t>
  </si>
  <si>
    <t xml:space="preserve"> 50.41.12 </t>
  </si>
  <si>
    <t>CHI/MÁQUINA CORTADORA DE PISO (SERRA CLIPPER), À GASOLINA, 13HP, ÚMIDO OU À SECO, OU EQUIVALENTE</t>
  </si>
  <si>
    <t xml:space="preserve"> 72.10.01 </t>
  </si>
  <si>
    <t>DISCO DIAMANTADO D=14" PRECISION OU EQUIVALENTE</t>
  </si>
  <si>
    <t xml:space="preserve"> 89.06.27 </t>
  </si>
  <si>
    <t>CONCRETO USINADO FCK&gt;=20 MPA - BRITA 0 E 1 - CONVENCIONAL - SLUMP 10+-2</t>
  </si>
  <si>
    <t xml:space="preserve"> 2003309 </t>
  </si>
  <si>
    <t>Atividade Auxiliar</t>
  </si>
  <si>
    <t>Apiloamento manual</t>
  </si>
  <si>
    <t>Concreto fck = 20 MPa - confecção em betoneira e lançamento manual - areia e brita comerciais</t>
  </si>
  <si>
    <t>Enchimento de junta de concreto com argamassa asfáltica de densidade 1.700 kg/m³ - espessura de 1 cm</t>
  </si>
  <si>
    <t>kg</t>
  </si>
  <si>
    <t>Enleivamento</t>
  </si>
  <si>
    <t>Escavação mecânica de vala trapezoidal ou triangular em material de 1ª categoria para drenagem superficial comretroescavadeira - 0,30 m² ≤ seção &lt; 0,50 m²</t>
  </si>
  <si>
    <t>Guia de madeira de 2,5 x 8,0 cm - confecção e instalação</t>
  </si>
  <si>
    <t xml:space="preserve"> 2003403 </t>
  </si>
  <si>
    <t>Armação em aço CA-60 - fornecimento, preparo e colocação</t>
  </si>
  <si>
    <t>Escavação manual em material de 1ª categoria na profundidade de até 1 m</t>
  </si>
  <si>
    <t>Fôrmas de tábuas de pinho para dispositivos de drenagem - utilização de 3 vezes - confecção, instalação e retirada</t>
  </si>
  <si>
    <t xml:space="preserve"> 2003477 </t>
  </si>
  <si>
    <t>Armação em aço CA-50 - fornecimento, preparo e colocação</t>
  </si>
  <si>
    <t>Concreto fck = 25 MPa - confecção em betoneira e lançamento manual - areia e brita comerciais</t>
  </si>
  <si>
    <t>Escavação manual em material de 1ª categoria na profundidade de 1 a 2 m</t>
  </si>
  <si>
    <t xml:space="preserve"> 19.18.03 </t>
  </si>
  <si>
    <t xml:space="preserve"> 40.32.22 </t>
  </si>
  <si>
    <t>REGULARIZACAO E COMPACTACAO MANUAL DE TERRENO</t>
  </si>
  <si>
    <t xml:space="preserve"> 40.10.23 </t>
  </si>
  <si>
    <t>CONCRETO FCK &gt;= 20 MPA, BRITA CALCÁRIA, PREPARADO EM OBRA E LANÇADO EM ESTRUTURA</t>
  </si>
  <si>
    <t xml:space="preserve"> 40.20.17 </t>
  </si>
  <si>
    <t>FORMA DE COMPENSADO RESINADO E=12MM TIPO C (5 APR)</t>
  </si>
  <si>
    <t xml:space="preserve"> 40.22.10 </t>
  </si>
  <si>
    <t>ACO CA-50, D&lt;= 12.7MM - CORTE,DOBRAMENTO,COLOCACAO</t>
  </si>
  <si>
    <t xml:space="preserve"> 50.20.06 </t>
  </si>
  <si>
    <t>CHP/RETROESCAVADEIRA TRAÇÃO 4X2, 85HP, CAÇAMBA 610MM / 0,22M3 OU EQUIVALENTE</t>
  </si>
  <si>
    <t xml:space="preserve"> 50.20.07 </t>
  </si>
  <si>
    <t>CHI/RETROESCAVADEIRA TRAÇÃO 4X2, 85HP, CAÇAMBA 610MM / 0,22M3 OU EQUIVALENTE</t>
  </si>
  <si>
    <t xml:space="preserve"> 19.21.02 </t>
  </si>
  <si>
    <t xml:space="preserve"> 40.22.05 </t>
  </si>
  <si>
    <t>ACO CA-25 - DEGRAUS</t>
  </si>
  <si>
    <t xml:space="preserve"> 80.06.07 </t>
  </si>
  <si>
    <t>TUBO DE CONCRETO MF CA-1 D= 800 MM</t>
  </si>
  <si>
    <t xml:space="preserve"> 19.22.02 </t>
  </si>
  <si>
    <t xml:space="preserve"> 40.30.07 </t>
  </si>
  <si>
    <t>ALVENARIA TIJOLO MACICO REQ., E = 20CM, A REVESTIR</t>
  </si>
  <si>
    <t xml:space="preserve"> 80.35.29 </t>
  </si>
  <si>
    <t>TAMPAO FOFO ARTICULADO, CLASSE D400 CARGA MAX 40 T, REDONDO TAMPA *600 MM, REDE PLUVIAL/ESGOTO</t>
  </si>
  <si>
    <t xml:space="preserve"> 19.11.01 </t>
  </si>
  <si>
    <t xml:space="preserve"> 40.20.05 </t>
  </si>
  <si>
    <t>FORMA DE TABUA DE PINHO DE 3a. TIPO B (3 APROV.)</t>
  </si>
  <si>
    <t xml:space="preserve"> 40.32.05 </t>
  </si>
  <si>
    <t>ESCAVACAO MANUAL H &lt;= 1.5M</t>
  </si>
  <si>
    <t xml:space="preserve"> 19.11.02 </t>
  </si>
  <si>
    <t xml:space="preserve"> 19.14.02 </t>
  </si>
  <si>
    <t xml:space="preserve"> 80.40.28 </t>
  </si>
  <si>
    <t>CANTONEIRA DE CONCRETO</t>
  </si>
  <si>
    <t xml:space="preserve"> 19.13.02 </t>
  </si>
  <si>
    <t xml:space="preserve"> 80.40.25 </t>
  </si>
  <si>
    <t>GRELHA DE CONCRETO 0,99 x 0,44 x 0,10M</t>
  </si>
  <si>
    <t xml:space="preserve"> 80.40.27 </t>
  </si>
  <si>
    <t>QUADRO DE CONCRETO 1,10 x 0,50M</t>
  </si>
  <si>
    <t xml:space="preserve"> 19.12.01 </t>
  </si>
  <si>
    <t xml:space="preserve"> 03.18.02 </t>
  </si>
  <si>
    <t xml:space="preserve"> 50.20.19 </t>
  </si>
  <si>
    <t>CHI/ESCAVADEIRA HIDRAULICA SOBRE ESTEIRAS, CACAMBA 0,98M3, PESO OPERACIONAL 17T, POTENCIA BRUTA 119HP, OU EQUIVALENTE</t>
  </si>
  <si>
    <t xml:space="preserve"> 50.20.18 </t>
  </si>
  <si>
    <t>CHP/ESCAVADEIRA HIDRAULICA SOBRE ESTEIRAS, CACAMBA 0,98M3, PESO OPERACIONAL 17T, POTENCIA BRUTA 119HP, OU EQUIVALENTE</t>
  </si>
  <si>
    <t xml:space="preserve"> 19.32.02 </t>
  </si>
  <si>
    <t xml:space="preserve"> 71.02.20 </t>
  </si>
  <si>
    <t>PRANCHAO DE PARAJU</t>
  </si>
  <si>
    <t xml:space="preserve"> 19.33.01 </t>
  </si>
  <si>
    <t xml:space="preserve"> 19.08.01 </t>
  </si>
  <si>
    <t xml:space="preserve"> 71.01.07 </t>
  </si>
  <si>
    <t>TABUA DE PINUS EXP.= 1" L=25 CM</t>
  </si>
  <si>
    <t xml:space="preserve"> 19.07.01 </t>
  </si>
  <si>
    <t xml:space="preserve"> 50.05.10 </t>
  </si>
  <si>
    <t>CHP/BETONEIRA 320 L, SEM CARREGADOR</t>
  </si>
  <si>
    <t xml:space="preserve"> 63.01.03 </t>
  </si>
  <si>
    <t>BRITAS 1, 2 OU 3, CALCÁRIA COM FRETE</t>
  </si>
  <si>
    <t xml:space="preserve"> 63.05.05 </t>
  </si>
  <si>
    <t>AREIA LAVADA COM FRETE</t>
  </si>
  <si>
    <t xml:space="preserve"> 19.05.01 </t>
  </si>
  <si>
    <t xml:space="preserve"> 80.90.10 </t>
  </si>
  <si>
    <t>FRETE PARA ELEMENTOS DE CONCRETO</t>
  </si>
  <si>
    <t xml:space="preserve"> 80.04.73 </t>
  </si>
  <si>
    <t>TUBO CONCRETO ARMADO, CLASSE PA-2, PB, DN 400 MM (NBR 8890)</t>
  </si>
  <si>
    <t xml:space="preserve"> 19.05.03 </t>
  </si>
  <si>
    <t xml:space="preserve"> 80.04.75 </t>
  </si>
  <si>
    <t>TUBO CONCRETO ARMADO, CLASSE PA-2, PB, DN 600 MM (NBR 8890)</t>
  </si>
  <si>
    <t xml:space="preserve"> 03.22.01 </t>
  </si>
  <si>
    <t xml:space="preserve"> 03.22.02 </t>
  </si>
  <si>
    <t xml:space="preserve"> 50.13.74 </t>
  </si>
  <si>
    <t>CHP/COMPACTADOR VIBRATÓRIO DE PLACA 9,0 HP DIESEL OU EQUIVALENTE</t>
  </si>
  <si>
    <t xml:space="preserve"> 50.13.75 </t>
  </si>
  <si>
    <t>CHI/COMPACTADOR VIBRATÓRIO DE PLACA 9,0 HP DIESEL OU EQUIVALENTE</t>
  </si>
  <si>
    <t xml:space="preserve"> 06.09.25 </t>
  </si>
  <si>
    <t xml:space="preserve"> 40.16.12 </t>
  </si>
  <si>
    <t>LANÇAMENTO DE CONCRETO BOMBEÁVEL  EM ESTRUTURA</t>
  </si>
  <si>
    <t xml:space="preserve"> 89.05.01 </t>
  </si>
  <si>
    <t>SERVICO DE BOMBEAMENTO DE CONCRETO COM CONSUMO MINIMO DE 40 M3</t>
  </si>
  <si>
    <t xml:space="preserve"> 89.07.13 </t>
  </si>
  <si>
    <t>CONCRETO USINADO FCK&gt;=25 MPA - BRITA 0 E 1 - BOMBEÁVEL - SLUMP 10+-2</t>
  </si>
  <si>
    <t xml:space="preserve"> 40.20.25 </t>
  </si>
  <si>
    <t xml:space="preserve"> 71.14.14 </t>
  </si>
  <si>
    <t>CHAPA DE MADEIRA COMPENSADA RESINADA PARA FORMA DE CONCRETO, DE *2,2 X 1,1* M, E = 20 MM</t>
  </si>
  <si>
    <t xml:space="preserve"> AUX-CON-010 </t>
  </si>
  <si>
    <t xml:space="preserve"> ED-8501 </t>
  </si>
  <si>
    <t>OPERADOR DE BETONEIRA ESTACIONÁRIA COM ENCARGOS COMPLEMENTARES</t>
  </si>
  <si>
    <t xml:space="preserve"> MAO-AJD-040 </t>
  </si>
  <si>
    <t xml:space="preserve"> EQED- 8483 </t>
  </si>
  <si>
    <t>BETONEIRA  (TIPO: ELÉTRICA|CAPACIDADE NOMINAL: 400L| CAPACIDADE DE MISTURA : 310L|MOTOR ELÉTRICO: TRIFÁSICO|POTÊNCIA: 2CV|CONSUMO: 1,5KWH| CARREGADOR MECÂNICO:  NÃO INCLUSO)</t>
  </si>
  <si>
    <t xml:space="preserve"> MATED- 11248 </t>
  </si>
  <si>
    <t>AREIA LAVADA POSTO OBRA (TIPO: MÉDIA)</t>
  </si>
  <si>
    <t xml:space="preserve"> MATED- 11258 </t>
  </si>
  <si>
    <t>CIMENTO PORTLAND CP II- E-32 (RESISTÊNCIA: 32,00 MPA)</t>
  </si>
  <si>
    <t>Kg</t>
  </si>
  <si>
    <t xml:space="preserve"> MATED- 11250 </t>
  </si>
  <si>
    <t>PEDRA BRITADA POSTO OBRA (NÚMERO: 1| GRANULOMETRIA: 9,5- 19MM)</t>
  </si>
  <si>
    <t xml:space="preserve"> MATED- 11251 </t>
  </si>
  <si>
    <t>PEDRA BRITADA POSTO OBRA (NÚMERO: 2| GRANULOMETRIA: 19-38MM )</t>
  </si>
  <si>
    <t xml:space="preserve"> 102725 </t>
  </si>
  <si>
    <t xml:space="preserve"> 88316 </t>
  </si>
  <si>
    <t xml:space="preserve"> 00000345 </t>
  </si>
  <si>
    <t>ARAME GALVANIZADO 18 BWG, D = 1,24MM (0,009 KG/M)</t>
  </si>
  <si>
    <t xml:space="preserve"> 00004013 </t>
  </si>
  <si>
    <t>GEOTEXTIL NAO TECIDO AGULHADO DE FILAMENTOS CONTINUOS 100% POLIESTER, RESITENCIA A TRACAO = 09 KN/M</t>
  </si>
  <si>
    <t xml:space="preserve"> 00004720 </t>
  </si>
  <si>
    <t>PEDRA BRITADA N. 0, OU PEDRISCO (4,8 A 9,5 MM) POSTO PEDREIRA/FORNECEDOR, SEM FRETE</t>
  </si>
  <si>
    <t xml:space="preserve"> 00009837 </t>
  </si>
  <si>
    <t>TUBO PVC SERIE NORMAL, DN 75 MM, PARA ESGOTO PREDIAL (NBR 5688)</t>
  </si>
  <si>
    <t xml:space="preserve"> 102704 </t>
  </si>
  <si>
    <t xml:space="preserve"> 88309 </t>
  </si>
  <si>
    <t>PEDREIRO COM ENCARGOS COMPLEMENTARES</t>
  </si>
  <si>
    <t xml:space="preserve"> 00038052 </t>
  </si>
  <si>
    <t>TUBO DRENO, CORRUGADO, ESPIRALADO, FLEXIVEL, PERFURADO, EM POLIETILENO DE ALTA DENSIDADE (PEAD), DN 100 MM, (4") PARA DRENAGEM - EM ROLO (NORMA DNIT 093/2006 - E.M)</t>
  </si>
  <si>
    <t xml:space="preserve"> 92791 </t>
  </si>
  <si>
    <t xml:space="preserve"> 88238 </t>
  </si>
  <si>
    <t>AJUDANTE DE ARMADOR COM ENCARGOS COMPLEMENTARES</t>
  </si>
  <si>
    <t xml:space="preserve"> 88245 </t>
  </si>
  <si>
    <t>ARMADOR COM ENCARGOS COMPLEMENTARES</t>
  </si>
  <si>
    <t xml:space="preserve"> 00043059 </t>
  </si>
  <si>
    <t>ACO CA-60, 4,2 MM, OU 5,0 MM, OU 6,0 MM, OU 7,0 MM, VERGALHAO</t>
  </si>
  <si>
    <t xml:space="preserve"> 92792 </t>
  </si>
  <si>
    <t xml:space="preserve"> 00000032 </t>
  </si>
  <si>
    <t>ACO CA-50, 6,3 MM, VERGALHAO</t>
  </si>
  <si>
    <t xml:space="preserve"> 92793 </t>
  </si>
  <si>
    <t xml:space="preserve"> 00000033 </t>
  </si>
  <si>
    <t>ACO CA-50, 8,0 MM, VERGALHAO</t>
  </si>
  <si>
    <t xml:space="preserve"> 05.09.02 </t>
  </si>
  <si>
    <t xml:space="preserve"> 92794 </t>
  </si>
  <si>
    <t xml:space="preserve"> 00000034 </t>
  </si>
  <si>
    <t>ACO CA-50, 10,0 MM, VERGALHAO</t>
  </si>
  <si>
    <t xml:space="preserve"> 92796 </t>
  </si>
  <si>
    <t xml:space="preserve"> 00043055 </t>
  </si>
  <si>
    <t>ACO CA-50, 12,5 MM OU 16,0 MM, VERGALHAO</t>
  </si>
  <si>
    <t xml:space="preserve"> FUN-TRA-035 </t>
  </si>
  <si>
    <t xml:space="preserve"> MATED- 11078 </t>
  </si>
  <si>
    <t xml:space="preserve"> 100576 </t>
  </si>
  <si>
    <t xml:space="preserve"> 5932 </t>
  </si>
  <si>
    <t>MOTONIVELADORA POTÊNCIA BÁSICA LÍQUIDA (PRIMEIRA MARCHA) 125 HP, PESO BRUTO 13032 KG, LARGURA DA LÂMINA DE 3,7 M - CHP DIURNO. AF_06/2014</t>
  </si>
  <si>
    <t xml:space="preserve"> 5901 </t>
  </si>
  <si>
    <t>CAMINHÃO PIPA 10.000 L TRUCADO, PESO BRUTO TOTAL 23.000 KG, CARGA ÚTIL MÁXIMA 15.935 KG, DISTÂNCIA ENTRE EIXOS 4,8 M, POTÊNCIA 230 CV, INCLUSIVE TANQUE DE AÇO PARA TRANSPORTE DE ÁGUA - CHP DIURNO. AF_06/2014</t>
  </si>
  <si>
    <t xml:space="preserve"> 73436 </t>
  </si>
  <si>
    <t>ROLO COMPACTADOR VIBRATÓRIO PÉ DE CARNEIRO PARA SOLOS, POTÊNCIA 80 HP, PESO OPERACIONAL SEM/COM LASTRO 7,4 / 8,8 T, LARGURA DE TRABALHO 1,68 M - CHP DIURNO. AF_02/2016</t>
  </si>
  <si>
    <t xml:space="preserve"> 93244 </t>
  </si>
  <si>
    <t>ROLO COMPACTADOR VIBRATÓRIO PÉ DE CARNEIRO PARA SOLOS, POTÊNCIA 80 HP, PESO OPERACIONAL SEM/COM LASTRO 7,4 / 8,8 T, LARGURA DE TRABALHO 1,68 M - CHI DIURNO. AF_02/2016</t>
  </si>
  <si>
    <t xml:space="preserve"> 5934 </t>
  </si>
  <si>
    <t>MOTONIVELADORA POTÊNCIA BÁSICA LÍQUIDA (PRIMEIRA MARCHA) 125 HP, PESO BRUTO 13032 KG, LARGURA DA LÂMINA DE 3,7 M - CHI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</si>
  <si>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</si>
  <si>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</si>
  <si>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20.04.03 </t>
  </si>
  <si>
    <t xml:space="preserve"> 50.13.54 </t>
  </si>
  <si>
    <t>CHP/ROLO DE PNEUS MASSA OPERACIONAL 10000KG LARGURA ROLAMENTO 1,80M E 99HP OU EQUIVALENTE</t>
  </si>
  <si>
    <t xml:space="preserve"> 63.02.22 </t>
  </si>
  <si>
    <t>AGREGADO DE PEDREIRA PARA BASE, INCLUSIVE FRETE</t>
  </si>
  <si>
    <t>T</t>
  </si>
  <si>
    <t xml:space="preserve"> 20.06.03 </t>
  </si>
  <si>
    <t xml:space="preserve"> 20.10.03 </t>
  </si>
  <si>
    <t xml:space="preserve"> 50.10.13 </t>
  </si>
  <si>
    <t xml:space="preserve"> 50.10.12 </t>
  </si>
  <si>
    <t xml:space="preserve"> 96402 </t>
  </si>
  <si>
    <t xml:space="preserve"> 5839 </t>
  </si>
  <si>
    <t>VASSOURA MECÂNICA REBOCÁVEL COM ESCOVA CILÍNDRICA, LARGURA ÚTIL DE VARRIMENTO DE 2,44 M - CHP DIURNO. AF_06/2014</t>
  </si>
  <si>
    <t xml:space="preserve"> 89035 </t>
  </si>
  <si>
    <t>TRATOR DE PNEUS, POTÊNCIA 85 CV, TRAÇÃO 4X4, PESO COM LASTRO DE 4.675 KG - CHP DIURNO. AF_06/2014</t>
  </si>
  <si>
    <t xml:space="preserve"> 83362 </t>
  </si>
  <si>
    <t>ESPARGIDOR DE ASFALTO PRESSURIZADO, TANQUE 6 M3 COM ISOLAÇÃO TÉRMICA, AQUECIDO COM 2 MAÇARICOS, COM BARRA ESPARGIDORA 3,60 M, MONTADO SOBRE CAMINHÃO  TOCO, PBT 14.300 KG, POTÊNCIA 185 CV - CHP DIURNO. AF_08/2015</t>
  </si>
  <si>
    <t xml:space="preserve"> 5841 </t>
  </si>
  <si>
    <t>VASSOURA MECÂNICA REBOCÁVEL COM ESCOVA CILÍNDRICA, LARGURA ÚTIL DE VARRIMENTO DE 2,44 M - CHI DIURNO. AF_06/2014</t>
  </si>
  <si>
    <t xml:space="preserve"> 91486 </t>
  </si>
  <si>
    <t>ESPARGIDOR DE ASFALTO PRESSURIZADO, TANQUE 6 M3 COM ISOLAÇÃO TÉRMICA, AQUECIDO COM 2 MAÇARICOS, COM BARRA ESPARGIDORA 3,60 M, MONTADO SOBRE CAMINHÃO  TOCO, PBT 14.300 KG, POTÊNCIA 185 CV - CHI DIURNO. AF_08/2015</t>
  </si>
  <si>
    <t xml:space="preserve"> 89036 </t>
  </si>
  <si>
    <t>TRATOR DE PNEUS, POTÊNCIA 85 CV, TRAÇÃO 4X4, PESO COM LASTRO DE 4.675 KG - CHI DIURNO. AF_06/2014</t>
  </si>
  <si>
    <t xml:space="preserve"> 00041903 </t>
  </si>
  <si>
    <t>EMULSAO ASFALTICA CATIONICA RR-2C PARA USO EM PAVIMENTACAO ASFALTICA (COLETADO CAIXA NA ANP ACRESCIDO DE ICMS)</t>
  </si>
  <si>
    <t xml:space="preserve"> 95996 </t>
  </si>
  <si>
    <t xml:space="preserve"> 5835 </t>
  </si>
  <si>
    <t>VIBROACABADORA DE ASFALTO SOBRE ESTEIRAS, LARGURA DE PAVIMENTAÇÃO 1,90 M A 5,30 M, POTÊNCIA 105 HP CAPACIDADE 450 T/H - CHP DIURNO. AF_11/2014</t>
  </si>
  <si>
    <t xml:space="preserve"> 95631 </t>
  </si>
  <si>
    <t>ROLO COMPACTADOR VIBRATORIO TANDEM, ACO LISO, POTENCIA 125 HP, PESO SEM/COM LASTRO 10,20/11,65 T, LARGURA DE TRABALHO 1,73 M - CHP DIURNO. AF_11/2016</t>
  </si>
  <si>
    <t xml:space="preserve"> 96157 </t>
  </si>
  <si>
    <t>TRATOR DE PNEUS COM POTÊNCIA DE 85 CV, TRAÇÃO 4X4, COM VASSOURA MECÂNICA ACOPLADA - CHP DIURNO. AF_03/2017</t>
  </si>
  <si>
    <t xml:space="preserve"> 96463 </t>
  </si>
  <si>
    <t>ROLO COMPACTADOR DE PNEUS, ESTATICO, PRESSAO VARIAVEL, POTENCIA 110 HP, PESO SEM/COM LASTRO 10,8/27 T, LARGURA DE ROLAGEM 2,30 M - CHP DIURNO. AF_06/2017</t>
  </si>
  <si>
    <t xml:space="preserve"> 5837 </t>
  </si>
  <si>
    <t>VIBROACABADORA DE ASFALTO SOBRE ESTEIRAS, LARGURA DE PAVIMENTAÇÃO 1,90 M A 5,30 M, POTÊNCIA 105 HP CAPACIDADE 450 T/H - CHI DIURNO. AF_11/2014</t>
  </si>
  <si>
    <t xml:space="preserve"> 95632 </t>
  </si>
  <si>
    <t>ROLO COMPACTADOR VIBRATORIO TANDEM, ACO LISO, POTENCIA 125 HP, PESO SEM/COM LASTRO 10,20/11,65 T, LARGURA DE TRABALHO 1,73 M - CHI DIURNO. AF_11/2016</t>
  </si>
  <si>
    <t xml:space="preserve"> 96155 </t>
  </si>
  <si>
    <t>TRATOR DE PNEUS COM POTÊNCIA DE 85 CV, TRAÇÃO 4X4, COM VASSOURA MECÂNICA ACOPLADA - CHI DIURNO. AF_02/2017</t>
  </si>
  <si>
    <t xml:space="preserve"> 96464 </t>
  </si>
  <si>
    <t>ROLO COMPACTADOR DE PNEUS, ESTATICO, PRESSAO VARIAVEL, POTENCIA 110 HP, PESO SEM/COM LASTRO 10,8/27 T, LARGURA DE ROLAGEM 2,30 M - CHI DIURNO. AF_06/2017</t>
  </si>
  <si>
    <t xml:space="preserve"> 88314 </t>
  </si>
  <si>
    <t>RASTELEIRO COM ENCARGOS COMPLEMENTARES</t>
  </si>
  <si>
    <t xml:space="preserve"> 00041965 </t>
  </si>
  <si>
    <t>CONCRETO BETUMINOSO USINADO A QUENTE (CBUQ) PARA PAVIMENTACAO ASFALTICA, PADRAO DNIT, PARA BINDER, COM CAP 50/70 - AQUISICAO POSTO USINA</t>
  </si>
  <si>
    <t xml:space="preserve"> 95995 </t>
  </si>
  <si>
    <t xml:space="preserve"> 00001518 </t>
  </si>
  <si>
    <t>CONCRETO BETUMINOSO USINADO A QUENTE (CBUQ) PARA PAVIMENTACAO ASFALTICA, PADRAO DNIT, FAIXA C, COM CAP 50/70 - AQUISICAO POSTO USINA</t>
  </si>
  <si>
    <t xml:space="preserve"> 102512 </t>
  </si>
  <si>
    <t xml:space="preserve"> 95133 </t>
  </si>
  <si>
    <t>MÁQUINA DEMARCADORA DE FAIXA DE TRÁFEGO À FRIO, AUTOPROPELIDA, POTÊNCIA 38 HP - CHP DIURNO. AF_07/2016</t>
  </si>
  <si>
    <t xml:space="preserve"> 96159 </t>
  </si>
  <si>
    <t>MÁQUINA DEMARCADORA DE FAIXA DE TRÁFEGO À FRIO, AUTOPROPELIDA, POTÊNCIA 38 HP - CHI DIURNO. AF_07/2016</t>
  </si>
  <si>
    <t xml:space="preserve"> 88310 </t>
  </si>
  <si>
    <t>PINTOR COM ENCARGOS COMPLEMENTARES</t>
  </si>
  <si>
    <t xml:space="preserve"> 00005318 </t>
  </si>
  <si>
    <t>DILUENTE AGUARRAS</t>
  </si>
  <si>
    <t xml:space="preserve"> 00044477 </t>
  </si>
  <si>
    <t>MICROESFERAS DE VIDRO PARA SINALIZACAO HORIZONTAL VIARIA, TIPO II-A (DROP-ON) - NBR  16184</t>
  </si>
  <si>
    <t xml:space="preserve"> 00044478 </t>
  </si>
  <si>
    <t>MICROESFERAS DE VIDRO PARA SINALIZACAO HORIZONTAL VIARIA, TIPO I-B (PREMIX) - NBR  16184</t>
  </si>
  <si>
    <t xml:space="preserve"> 00007343 </t>
  </si>
  <si>
    <t>TINTA ACRILICA A BASE DE SOLVENTE, PARA SINALIZACAO HORIZONTAL VIARIA (NBR 11862)</t>
  </si>
  <si>
    <t xml:space="preserve"> 102509 </t>
  </si>
  <si>
    <t xml:space="preserve"> 00012815 </t>
  </si>
  <si>
    <t>FITA CREPE ROLO DE 25 MM X 50 M</t>
  </si>
  <si>
    <t xml:space="preserve"> 5214010 </t>
  </si>
  <si>
    <t>E9693</t>
  </si>
  <si>
    <t>Caminhão demarcador de faixas com sistema de pintura Spray - 115 kW</t>
  </si>
  <si>
    <t>P9853</t>
  </si>
  <si>
    <t>Pré-marcador</t>
  </si>
  <si>
    <t>P9824</t>
  </si>
  <si>
    <t>Servente</t>
  </si>
  <si>
    <t>M2045</t>
  </si>
  <si>
    <t>Microesferas refletivas de vidro tipo II-C</t>
  </si>
  <si>
    <t>M2044</t>
  </si>
  <si>
    <t>Tinta à base de resina acrílica emulsionada em água para pré-marcação viária</t>
  </si>
  <si>
    <t>l</t>
  </si>
  <si>
    <t>M1577</t>
  </si>
  <si>
    <t>Tinta plástica à base de resina metacrílica aplicada a frio por dispersão ou extrusão</t>
  </si>
  <si>
    <t>Tempo Fixo</t>
  </si>
  <si>
    <t>Carga, manobra e descarga de materiais diversos em caminhão carroceria de 15 t - carga e descarga manuais</t>
  </si>
  <si>
    <t>t</t>
  </si>
  <si>
    <t xml:space="preserve"> 5213408 </t>
  </si>
  <si>
    <t>E9645</t>
  </si>
  <si>
    <t>Caminhão demarcador de faixas com sistema de pintura a quente - 5 kW/30,10 kW/136 kW</t>
  </si>
  <si>
    <t>M2040</t>
  </si>
  <si>
    <t>Massa termoplástica para aspersão</t>
  </si>
  <si>
    <t>M2038</t>
  </si>
  <si>
    <t>Microesferas refletivas de vidro tipo II-A</t>
  </si>
  <si>
    <t xml:space="preserve"> 5213358 </t>
  </si>
  <si>
    <t>E9687</t>
  </si>
  <si>
    <t>Caminhão carroceria com capacidade de 5 t - 115 kW</t>
  </si>
  <si>
    <t>M0032</t>
  </si>
  <si>
    <t>Adesivo de contato para laminado elastoplástico</t>
  </si>
  <si>
    <t>M0521</t>
  </si>
  <si>
    <t>Laminado elastoplástico - E = 1,5 mm</t>
  </si>
  <si>
    <t xml:space="preserve"> 93679 </t>
  </si>
  <si>
    <t xml:space="preserve"> 91283 </t>
  </si>
  <si>
    <t>CORTADORA DE PISO COM MOTOR 4 TEMPOS A GASOLINA, POTÊNCIA DE 13 HP, COM DISCO DE CORTE DIAMANTADO SEGMENTADO PARA CONCRETO, DIÂMETRO DE 350 MM, FURO DE 1" (14 X 1") - CHP DIURNO. AF_08/2015</t>
  </si>
  <si>
    <t xml:space="preserve"> 91277 </t>
  </si>
  <si>
    <t>PLACA VIBRATÓRIA REVERSÍVEL COM MOTOR 4 TEMPOS A GASOLINA, FORÇA CENTRÍFUGA DE 25 KN (2500 KGF), POTÊNCIA 5,5 CV - CHP DIURNO. AF_08/2015</t>
  </si>
  <si>
    <t xml:space="preserve"> 91285 </t>
  </si>
  <si>
    <t>CORTADORA DE PISO COM MOTOR 4 TEMPOS A GASOLINA, POTÊNCIA DE 13 HP, COM DISCO DE CORTE DIAMANTADO SEGMENTADO PARA CONCRETO, DIÂMETRO DE 350 MM, FURO DE 1" (14 X 1") - CHI DIURNO. AF_08/2015</t>
  </si>
  <si>
    <t xml:space="preserve"> 91278 </t>
  </si>
  <si>
    <t>PLACA VIBRATÓRIA REVERSÍVEL COM MOTOR 4 TEMPOS A GASOLINA, FORÇA CENTRÍFUGA DE 25 KN (2500 KGF), POTÊNCIA 5,5 CV - CHI DIURNO. AF_08/2015</t>
  </si>
  <si>
    <t xml:space="preserve"> 88260 </t>
  </si>
  <si>
    <t>CALCETEIRO COM ENCARGOS COMPLEMENTARES</t>
  </si>
  <si>
    <t xml:space="preserve"> 00000370 </t>
  </si>
  <si>
    <t>AREIA MEDIA - POSTO JAZIDA/FORNECEDOR (RETIRADO NA JAZIDA, SEM TRANSPORTE)</t>
  </si>
  <si>
    <t xml:space="preserve"> 00036156 </t>
  </si>
  <si>
    <t>BLOQUETE/PISO INTERTRAVADO DE CONCRETO - MODELO ONDA/16 FACES/RETANGULAR/TIJOLINHO/PAVER/HOLANDES/PARALELEPIPEDO, 20 CM X 10 CM, E = 6 CM, RESISTENCIA DE 35 MPA (NBR 9781), COLORIDO</t>
  </si>
  <si>
    <t xml:space="preserve"> 00004741 </t>
  </si>
  <si>
    <t>PO DE PEDRA (POSTO PEDREIRA/FORNECEDOR, SEM FRETE)</t>
  </si>
  <si>
    <t xml:space="preserve"> 15.22.11 </t>
  </si>
  <si>
    <t xml:space="preserve"> 55.10.77 </t>
  </si>
  <si>
    <t>PEDREIRO DE ACABAMENTO</t>
  </si>
  <si>
    <t xml:space="preserve"> 82.13.11 </t>
  </si>
  <si>
    <t>LADRILHO HIDRAULICO, *20 X 20* CM, E= 2 CM, TATIL ALERTA OU DIRECIONAL, AMARELO</t>
  </si>
  <si>
    <t xml:space="preserve"> 21.03.03 </t>
  </si>
  <si>
    <t xml:space="preserve"> 76.10.06 </t>
  </si>
  <si>
    <t>MEIO FIO EM CONCRETO PRE-MOLDADO FCK&gt;=20MPA, PADRÃO SUDECAP TIPO A, 30 X 14,2/12 (H X L1/L2), COMPRIMENTO 80 CM</t>
  </si>
  <si>
    <t xml:space="preserve"> 21.07.01 </t>
  </si>
  <si>
    <t xml:space="preserve"> 21.29.02 </t>
  </si>
  <si>
    <t>FCK &gt;= 25 MPA, BRITA CALCÁRIA, USINADO BOMBEÁVEL, LANÇADO EM ESTRUTURA</t>
  </si>
  <si>
    <t xml:space="preserve"> 40.22.12 </t>
  </si>
  <si>
    <t>ACO CA-50, D &gt; 12.7MM - CORTE,DOBRAMENTO,COLOCACAO</t>
  </si>
  <si>
    <t xml:space="preserve"> 3713600 </t>
  </si>
  <si>
    <t>E9082</t>
  </si>
  <si>
    <t>Bate-estaca hidráulico para defensas montado em caminhão guindauto com capacidade de</t>
  </si>
  <si>
    <t>P9801</t>
  </si>
  <si>
    <t>Ajudante</t>
  </si>
  <si>
    <t>P9830</t>
  </si>
  <si>
    <t>Montador</t>
  </si>
  <si>
    <t>M1966</t>
  </si>
  <si>
    <t>Defensa metálica maleável simples</t>
  </si>
  <si>
    <t>Carga, manobra e descarga de materiais diversos em caminhão carroceria com capacidade de 7 t e com guindauto de 20 t.m</t>
  </si>
  <si>
    <t>Composições Auxiliares</t>
  </si>
  <si>
    <t>Carga, manobra e descarga de agregados ou solos em caminhão basculante de 10 m³ - carga com carregadeira de 3,40 m³(exclusa) e descarga livre</t>
  </si>
  <si>
    <t xml:space="preserve"> 2004522 </t>
  </si>
  <si>
    <t>E9774</t>
  </si>
  <si>
    <t>Retroescavadeira de pneus com caçamba de escavação trapezoidal ou triangular com seção</t>
  </si>
  <si>
    <t xml:space="preserve"> 55.10.35 </t>
  </si>
  <si>
    <t>ARMADOR</t>
  </si>
  <si>
    <t xml:space="preserve"> 60.05.31 </t>
  </si>
  <si>
    <t>ACO CA-50, 16,0 MM, VERGALHAO</t>
  </si>
  <si>
    <t xml:space="preserve"> 60.35.44 </t>
  </si>
  <si>
    <t>ARAME RECOZIDO (PG-7) 18 BWG, 1,24 MM (0,009 KG/M)</t>
  </si>
  <si>
    <t xml:space="preserve"> 60.05.29 </t>
  </si>
  <si>
    <t xml:space="preserve"> 40.24.23 </t>
  </si>
  <si>
    <t>ARGAMASSA DE CIMENTO E AREIA 1:7</t>
  </si>
  <si>
    <t xml:space="preserve"> 79.02.05 </t>
  </si>
  <si>
    <t>TIJOLO CERAM. MACICO REQUEIMADO 20X10X5CM C/FRETE</t>
  </si>
  <si>
    <t xml:space="preserve"> 4805755 </t>
  </si>
  <si>
    <t xml:space="preserve"> 40.08.05 </t>
  </si>
  <si>
    <t>CONCRETO 1:4:8, B1-B2 CALCARIA - PREPARO</t>
  </si>
  <si>
    <t xml:space="preserve"> 40.16.01 </t>
  </si>
  <si>
    <t>LANÇAMENTO DE CONCRETO CONVENCIONAL EM FUNDAÇÕES</t>
  </si>
  <si>
    <t xml:space="preserve"> 40.08.23 </t>
  </si>
  <si>
    <t>CONCRETO FCK &gt;= 20 MPA, B1-B2 CALCARIA - PREPARO</t>
  </si>
  <si>
    <t xml:space="preserve"> 40.16.11 </t>
  </si>
  <si>
    <t>LANÇAMENTO DE CONCRETO CONVENCIONAL EM ESTRUTURA</t>
  </si>
  <si>
    <t xml:space="preserve"> 1107892 </t>
  </si>
  <si>
    <t>E9010</t>
  </si>
  <si>
    <t>Balança plataforma digital com mesa de 75 x 75 cm com capacidade de 500 kg</t>
  </si>
  <si>
    <t>E9519</t>
  </si>
  <si>
    <t>Betoneira com motor a gasolina com capacidade de 600 l - 10 kW</t>
  </si>
  <si>
    <t>E9521</t>
  </si>
  <si>
    <t>Grupo gerador - 2,5/3 kVA</t>
  </si>
  <si>
    <t>E9071</t>
  </si>
  <si>
    <t>Transportador manual carrinho de mão com capacidade de 80 l</t>
  </si>
  <si>
    <t>E9064</t>
  </si>
  <si>
    <t>Transportador manual gerica com capacidade de 180 l</t>
  </si>
  <si>
    <t>P9821</t>
  </si>
  <si>
    <t>Pedreiro</t>
  </si>
  <si>
    <t>M0030</t>
  </si>
  <si>
    <t>Aditivo plastificante e retardador de pega para concreto e argamassa</t>
  </si>
  <si>
    <t>M0082</t>
  </si>
  <si>
    <t>Areia média lavada</t>
  </si>
  <si>
    <t>M0191</t>
  </si>
  <si>
    <t>Brita 1</t>
  </si>
  <si>
    <t>M0192</t>
  </si>
  <si>
    <t>Brita 2</t>
  </si>
  <si>
    <t>M0424</t>
  </si>
  <si>
    <t>Cimento Portland CP II - 32 - saco</t>
  </si>
  <si>
    <t xml:space="preserve"> 2003842 </t>
  </si>
  <si>
    <t>M2158</t>
  </si>
  <si>
    <t>Argamassa asfáltica</t>
  </si>
  <si>
    <t xml:space="preserve"> 4413996 </t>
  </si>
  <si>
    <t>M0220</t>
  </si>
  <si>
    <t>Adubo à base de nitrogênio, fósforo e potássio (NPK)</t>
  </si>
  <si>
    <t>M0225</t>
  </si>
  <si>
    <t>Adubo orgânico composto</t>
  </si>
  <si>
    <t>M0217</t>
  </si>
  <si>
    <t>Enxofre</t>
  </si>
  <si>
    <t>M1755</t>
  </si>
  <si>
    <t>Pó calcário dolomítico</t>
  </si>
  <si>
    <t>M1358</t>
  </si>
  <si>
    <t>Sarrafo em madeira de terceira - E = 2,5 cm e L = 5 cm</t>
  </si>
  <si>
    <t>Obtenção de grama para replantio</t>
  </si>
  <si>
    <t xml:space="preserve"> 4805751 </t>
  </si>
  <si>
    <t xml:space="preserve"> 4805750 </t>
  </si>
  <si>
    <t xml:space="preserve"> 71.14.08 </t>
  </si>
  <si>
    <t>CHAPA DE MADEIRA COMPENSADA RESINADA PARA FORMA DE CONCRETO, DE *2,2 X 1,1* M, E = 12 MM</t>
  </si>
  <si>
    <t xml:space="preserve"> 3103302 </t>
  </si>
  <si>
    <t>E9066</t>
  </si>
  <si>
    <t>Grupo gerador - 13/14 kVA</t>
  </si>
  <si>
    <t>E9535</t>
  </si>
  <si>
    <t>Serra circular com bancada - D = 30 cm - 4 kW</t>
  </si>
  <si>
    <t>P9808</t>
  </si>
  <si>
    <t>Carpinteiro</t>
  </si>
  <si>
    <t>M0560</t>
  </si>
  <si>
    <t>Desmoldante para fôrmas de madeira</t>
  </si>
  <si>
    <t>M1205</t>
  </si>
  <si>
    <t>Prego de ferro</t>
  </si>
  <si>
    <t>M0290</t>
  </si>
  <si>
    <t>Tábua - E = 2,5 cm e L = 10 cm</t>
  </si>
  <si>
    <t>M1429</t>
  </si>
  <si>
    <t>Tábua de pinho de terceira - E = 2,5 cm</t>
  </si>
  <si>
    <t xml:space="preserve"> PIS-CON-025 </t>
  </si>
  <si>
    <t>PISO EM CONCRETO, PREPARADO EM OBRA COM BETONEIRA, FCK 13,5MPA, SEM ARMAÇÃO, ACABAMENTO RÚSTICO, ESP. 8CM, INCLUSIVE FORNECIMENTO, LANÇAMENTO, ADENSAMENTO, SARRAFEAMENTO, EXCLUSIVE JUNTA DE DILATAÇÃO</t>
  </si>
  <si>
    <t xml:space="preserve"> MATED- 12510 </t>
  </si>
  <si>
    <t>KIT CAVALETE PADRÃO CONCESSIONÁRIA LOCAL ( DIÂMETRO: 20MM (1/2")| MODELO: PISO|TUBOS: GALVANIZADOS|NÚMERO DE RAMAIS: 1|REGISTRO: INCLUSO|ALTURA APROXIMADA: 75CM)</t>
  </si>
  <si>
    <t xml:space="preserve"> ED-15208 </t>
  </si>
  <si>
    <t>BASE DE CONCRETO, COM FCK 25 MPA, PARA CAVALETE DN 20MM (1/2"), FORMA EM CONTRA BARRANCO, EXCLUSIVE CAVALETE, INCLUSIVE ESCAVAÇÃO COM TRANSPORTE E RETIRADA DO MATERIAL ESCAVADO ( EM CAÇAMBA)</t>
  </si>
  <si>
    <t>Item</t>
  </si>
  <si>
    <t>VALOR TOTAL</t>
  </si>
  <si>
    <t>chp</t>
  </si>
  <si>
    <t>h</t>
  </si>
  <si>
    <t>chi</t>
  </si>
  <si>
    <t>u</t>
  </si>
  <si>
    <t>Motoniveladora Articulada capacidade de 100 a 145 HP</t>
  </si>
  <si>
    <t>EQRO30093</t>
  </si>
  <si>
    <t xml:space="preserve">ENCARREGADO DE OBRA (Inclui Alimentação, EPI's e outros) </t>
  </si>
  <si>
    <t>MORO20022</t>
  </si>
  <si>
    <t xml:space="preserve">SERVENTE (Inclui Alimentação, EPI's e outros) </t>
  </si>
  <si>
    <t>MORO20023</t>
  </si>
  <si>
    <t>EQRO30650</t>
  </si>
  <si>
    <t>SERVENTE (Inclui Alimentação, EPI's e outros)</t>
  </si>
  <si>
    <t>Compactador de Placa a Diesel &gt; 4 HP</t>
  </si>
  <si>
    <t>ENCARREGADO DE OBRA (Inclui Alimentação, EPI's e outros)</t>
  </si>
  <si>
    <t>IIRO-2019</t>
  </si>
  <si>
    <t>Transporte da Manta Geotextil 5% s/ Material</t>
  </si>
  <si>
    <t>MATRO10322</t>
  </si>
  <si>
    <t>Manta Geotêxtil não tecida RT 10 ou similar</t>
  </si>
  <si>
    <t>%</t>
  </si>
  <si>
    <t>IIRO-201</t>
  </si>
  <si>
    <t xml:space="preserve">Caminhão Distribuidor de Asfalto capacidade de 5000 litros </t>
  </si>
  <si>
    <t>EQRO30626</t>
  </si>
  <si>
    <t xml:space="preserve">Trator de Pneus 4 x 4 Potencia de 81 a 90 HP </t>
  </si>
  <si>
    <t>EQRO30633</t>
  </si>
  <si>
    <t>ton</t>
  </si>
  <si>
    <t>MATRO22869</t>
  </si>
  <si>
    <t>EMULSÃO ASFÁLTICA DE PETRÓLEO PARA SERVIÇO DE IMPRIMAÇÃO com ICMS 18%</t>
  </si>
  <si>
    <t>MORO20036</t>
  </si>
  <si>
    <t>AUXILIAR DE SINALIZACAO (Inclui Alimentação, EPI's e outros)</t>
  </si>
  <si>
    <t>MORO20032</t>
  </si>
  <si>
    <t>MATRO10796</t>
  </si>
  <si>
    <t>UND</t>
  </si>
  <si>
    <t>MATRO10395</t>
  </si>
  <si>
    <t>OFICIAL (Inclui Alimentação , EPI's e outros)</t>
  </si>
  <si>
    <t>Cola para tacha</t>
  </si>
  <si>
    <t>TACHÃO BIDIRECIONAL</t>
  </si>
  <si>
    <t>MATRO10396</t>
  </si>
  <si>
    <t>TACHÃO MONODIRECIONAL</t>
  </si>
  <si>
    <t>MORO20037</t>
  </si>
  <si>
    <t>IIRO-2024</t>
  </si>
  <si>
    <t xml:space="preserve">5% S/MATERIAL </t>
  </si>
  <si>
    <t>IIRO-2027</t>
  </si>
  <si>
    <t xml:space="preserve">CHAPA PINTADA    </t>
  </si>
  <si>
    <t>MATRO10405</t>
  </si>
  <si>
    <t xml:space="preserve">PAPELAO  .  </t>
  </si>
  <si>
    <t>MATRO10409</t>
  </si>
  <si>
    <t xml:space="preserve">PARAFUSOS    </t>
  </si>
  <si>
    <t>MATRO10408</t>
  </si>
  <si>
    <t xml:space="preserve">PELICULA GRAU TÉCNICO TIPO I DA ABNT    </t>
  </si>
  <si>
    <t>MATRO10412</t>
  </si>
  <si>
    <t xml:space="preserve">SUPORTE MAD.0.08 X 0.08 X 3    </t>
  </si>
  <si>
    <t>MATRO10407</t>
  </si>
  <si>
    <t xml:space="preserve">TINTA LATEX P/SUPORTE    </t>
  </si>
  <si>
    <t>MATRO10406</t>
  </si>
  <si>
    <t>MATRO10411</t>
  </si>
  <si>
    <t>RO-43226</t>
  </si>
  <si>
    <t>LETRISTA (Inclui Alimentação, EPI's e outros)</t>
  </si>
  <si>
    <t>TRANSPORTE 5% S/MATERIAL %</t>
  </si>
  <si>
    <t>5% S/MATERIAL</t>
  </si>
  <si>
    <t>CHAPA PINTADA</t>
  </si>
  <si>
    <t>PAPELAO</t>
  </si>
  <si>
    <t>PARAFUSOS</t>
  </si>
  <si>
    <t>PELICULA GRAU TÉCNICO TIPO I DA ABNT</t>
  </si>
  <si>
    <t>SUPORTE MAD.0.08 X 0.08 X 3</t>
  </si>
  <si>
    <t>TINTA LATEX P/SUPORTE</t>
  </si>
  <si>
    <t>Travessa de madeira (madeira 2a m2 / 10)</t>
  </si>
  <si>
    <t>Colocação de placas</t>
  </si>
  <si>
    <t>PEDRA BRITADA POSTO OBRA (NÚMERO: 2| GRANULOMETRIA: 19-38MM)</t>
  </si>
  <si>
    <t>40.16.12</t>
  </si>
  <si>
    <t>LANÇAMENTO DE CONCRETO BOMBEÁVEL EM ESTRUTURA</t>
  </si>
  <si>
    <t>89.05.01</t>
  </si>
  <si>
    <t>89.07.13</t>
  </si>
  <si>
    <t xml:space="preserve"> </t>
  </si>
  <si>
    <t>CRONOGRAMA FÍSICO-FINANCEIRO</t>
  </si>
  <si>
    <t>DISCRIMINAÇÃO</t>
  </si>
  <si>
    <t>VALOR</t>
  </si>
  <si>
    <t>MÊS</t>
  </si>
  <si>
    <t>% SIMPLES</t>
  </si>
  <si>
    <t>R$ SIMPLES</t>
  </si>
  <si>
    <t>% ACUMULADO</t>
  </si>
  <si>
    <t>R$ ACUMULADO</t>
  </si>
  <si>
    <t>BDI</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</si>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</sst>
</file>

<file path=xl/styles.xml><?xml version="1.0" encoding="utf-8"?>
<styleSheet xmlns="http://schemas.openxmlformats.org/spreadsheetml/2006/main">
  <numFmts count="18">
    <numFmt numFmtId="44" formatCode="_-&quot;R$&quot;\ * #,##0.00_-;\-&quot;R$&quot;\ * #,##0.00_-;_-&quot;R$&quot;\ * &quot;-&quot;??_-;_-@_-"/>
    <numFmt numFmtId="43" formatCode="_-* #,##0.00_-;\-* #,##0.00_-;_-* &quot;-&quot;??_-;_-@_-"/>
    <numFmt numFmtId="164" formatCode="_-* #,##0\ _P_t_s_-;\-* #,##0\ _P_t_s_-;_-* &quot;-&quot;\ _P_t_s_-;_-@_-"/>
    <numFmt numFmtId="165" formatCode="_-* #,##0.00\ _P_t_s_-;\-* #,##0.00\ _P_t_s_-;_-* &quot;-&quot;??\ _P_t_s_-;_-@_-"/>
    <numFmt numFmtId="166" formatCode="_-&quot;R$ &quot;* #,##0.00_-;&quot;-R$ &quot;* #,##0.00_-;_-&quot;R$ &quot;* \-??_-;_-@_-"/>
    <numFmt numFmtId="167" formatCode="_-* #,##0\ &quot;Pts&quot;_-;\-* #,##0\ &quot;Pts&quot;_-;_-* &quot;-&quot;\ &quot;Pts&quot;_-;_-@_-"/>
    <numFmt numFmtId="168" formatCode="_-* #,##0.00\ &quot;Pts&quot;_-;\-* #,##0.00\ &quot;Pts&quot;_-;_-* &quot;-&quot;??\ &quot;Pts&quot;_-;_-@_-"/>
    <numFmt numFmtId="169" formatCode="_(* #,##0.00_);_(* \(#,##0.00\);_(* \-??_);_(@_)"/>
    <numFmt numFmtId="170" formatCode="_(* #,##0.00_);_(* \(#,##0.00\);_(* &quot;-&quot;??_);_(@_)"/>
    <numFmt numFmtId="171" formatCode="_-* #,##0.00_-;\-* #,##0.00_-;_-* \-??_-;_-@_-"/>
    <numFmt numFmtId="172" formatCode="#,##0.0000000"/>
    <numFmt numFmtId="173" formatCode="#,##0.0000"/>
    <numFmt numFmtId="174" formatCode="_-* #,##0.000000_-;\-* #,##0.000000_-;_-* &quot;-&quot;??_-;_-@_-"/>
    <numFmt numFmtId="175" formatCode="_-* #,##0.0000000_-;\-* #,##0.0000000_-;_-* &quot;-&quot;??_-;_-@_-"/>
    <numFmt numFmtId="176" formatCode="#,##0.000000"/>
    <numFmt numFmtId="177" formatCode="_-* #,##0.0000_-;\-* #,##0.0000_-;_-* &quot;-&quot;??_-;_-@_-"/>
    <numFmt numFmtId="178" formatCode="_-* #,##0.00000000_-;\-* #,##0.00000000_-;_-* &quot;-&quot;??_-;_-@_-"/>
    <numFmt numFmtId="179" formatCode="_(&quot;R$ &quot;* #,##0.00_);_(&quot;R$ &quot;* \(#,##0.00\);_(&quot;R$ &quot;* &quot;-&quot;??_);_(@_)"/>
  </numFmts>
  <fonts count="43">
    <font>
      <sz val="11"/>
      <color theme="1"/>
      <name val="Calibri"/>
      <family val="2"/>
      <scheme val="minor"/>
    </font>
    <font>
      <sz val="11"/>
      <color theme="1"/>
      <name val="Calibri"/>
      <family val="2"/>
      <scheme val="minor"/>
    </font>
    <font>
      <b/>
      <sz val="12"/>
      <color theme="1"/>
      <name val="Arial"/>
      <family val="2"/>
    </font>
    <font>
      <sz val="10"/>
      <color rgb="FF000000"/>
      <name val="Times New Roman"/>
      <family val="1"/>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u/>
      <sz val="10"/>
      <color indexed="36"/>
      <name val="Arial"/>
      <family val="2"/>
    </font>
    <font>
      <sz val="11"/>
      <color indexed="20"/>
      <name val="Calibri"/>
      <family val="2"/>
    </font>
    <font>
      <sz val="11"/>
      <color indexed="60"/>
      <name val="Calibri"/>
      <family val="2"/>
    </font>
    <font>
      <sz val="12"/>
      <name val="Arial"/>
      <family val="2"/>
    </font>
    <font>
      <b/>
      <sz val="11"/>
      <color indexed="63"/>
      <name val="Calibri"/>
      <family val="2"/>
    </font>
    <font>
      <b/>
      <sz val="9"/>
      <name val="Times New Roman"/>
      <family val="1"/>
    </font>
    <font>
      <sz val="11"/>
      <color indexed="10"/>
      <name val="Calibri"/>
      <family val="2"/>
    </font>
    <font>
      <i/>
      <sz val="11"/>
      <color indexed="23"/>
      <name val="Calibri"/>
      <family val="2"/>
    </font>
    <font>
      <b/>
      <sz val="15"/>
      <color indexed="54"/>
      <name val="Calibri"/>
      <family val="2"/>
    </font>
    <font>
      <b/>
      <sz val="13"/>
      <color indexed="54"/>
      <name val="Calibri"/>
      <family val="2"/>
    </font>
    <font>
      <b/>
      <sz val="11"/>
      <color indexed="54"/>
      <name val="Calibri"/>
      <family val="2"/>
    </font>
    <font>
      <sz val="18"/>
      <color indexed="54"/>
      <name val="Calibri Light"/>
      <family val="2"/>
    </font>
    <font>
      <b/>
      <sz val="11"/>
      <color indexed="8"/>
      <name val="Calibri"/>
      <family val="2"/>
    </font>
    <font>
      <b/>
      <sz val="18"/>
      <color theme="1"/>
      <name val="Arial"/>
      <family val="2"/>
    </font>
    <font>
      <sz val="12"/>
      <color theme="1"/>
      <name val="Arial"/>
      <family val="2"/>
    </font>
    <font>
      <b/>
      <sz val="12"/>
      <name val="Arial"/>
      <family val="2"/>
    </font>
    <font>
      <b/>
      <sz val="15"/>
      <color theme="1"/>
      <name val="Arial"/>
      <family val="2"/>
    </font>
    <font>
      <b/>
      <sz val="15"/>
      <color theme="0"/>
      <name val="Arial"/>
      <family val="2"/>
    </font>
    <font>
      <sz val="15"/>
      <color theme="1"/>
      <name val="Arial"/>
      <family val="2"/>
    </font>
    <font>
      <sz val="11"/>
      <name val="Arial"/>
      <family val="1"/>
    </font>
    <font>
      <b/>
      <sz val="11"/>
      <name val="Arial"/>
      <family val="1"/>
    </font>
    <font>
      <sz val="10"/>
      <color rgb="FF000000"/>
      <name val="Arial"/>
      <family val="1"/>
    </font>
    <font>
      <sz val="10"/>
      <name val="Arial"/>
      <family val="1"/>
    </font>
    <font>
      <b/>
      <sz val="10"/>
      <name val="Arial"/>
      <family val="2"/>
    </font>
    <font>
      <sz val="10"/>
      <color rgb="FF000000"/>
      <name val="Arial"/>
      <family val="2"/>
    </font>
    <font>
      <b/>
      <sz val="11"/>
      <color theme="1"/>
      <name val="Calibri"/>
      <family val="2"/>
      <scheme val="minor"/>
    </font>
    <font>
      <sz val="11"/>
      <name val="Calibri"/>
      <family val="2"/>
      <scheme val="minor"/>
    </font>
    <font>
      <sz val="11"/>
      <color theme="1"/>
      <name val="Arial"/>
      <family val="2"/>
    </font>
    <font>
      <sz val="16"/>
      <color theme="1"/>
      <name val="Calibri"/>
      <family val="2"/>
      <scheme val="minor"/>
    </font>
    <font>
      <sz val="9"/>
      <name val="Arial"/>
      <family val="2"/>
    </font>
    <font>
      <sz val="12"/>
      <color theme="1"/>
      <name val="Calibri"/>
      <family val="2"/>
      <scheme val="minor"/>
    </font>
  </fonts>
  <fills count="25">
    <fill>
      <patternFill patternType="none"/>
    </fill>
    <fill>
      <patternFill patternType="gray125"/>
    </fill>
    <fill>
      <patternFill patternType="solid">
        <fgColor indexed="27"/>
        <bgColor indexed="41"/>
      </patternFill>
    </fill>
    <fill>
      <patternFill patternType="solid">
        <fgColor indexed="47"/>
        <bgColor indexed="42"/>
      </patternFill>
    </fill>
    <fill>
      <patternFill patternType="solid">
        <fgColor indexed="42"/>
        <bgColor indexed="31"/>
      </patternFill>
    </fill>
    <fill>
      <patternFill patternType="solid">
        <fgColor indexed="26"/>
        <bgColor indexed="9"/>
      </patternFill>
    </fill>
    <fill>
      <patternFill patternType="solid">
        <fgColor indexed="43"/>
        <bgColor indexed="26"/>
      </patternFill>
    </fill>
    <fill>
      <patternFill patternType="solid">
        <fgColor indexed="24"/>
        <bgColor indexed="46"/>
      </patternFill>
    </fill>
    <fill>
      <patternFill patternType="solid">
        <fgColor indexed="22"/>
        <bgColor indexed="44"/>
      </patternFill>
    </fill>
    <fill>
      <patternFill patternType="solid">
        <fgColor indexed="49"/>
        <bgColor indexed="40"/>
      </patternFill>
    </fill>
    <fill>
      <patternFill patternType="solid">
        <fgColor indexed="57"/>
        <bgColor indexed="21"/>
      </patternFill>
    </fill>
    <fill>
      <patternFill patternType="solid">
        <fgColor indexed="9"/>
        <bgColor indexed="41"/>
      </patternFill>
    </fill>
    <fill>
      <patternFill patternType="solid">
        <fgColor indexed="55"/>
        <bgColor indexed="46"/>
      </patternFill>
    </fill>
    <fill>
      <patternFill patternType="solid">
        <fgColor indexed="53"/>
        <bgColor indexed="52"/>
      </patternFill>
    </fill>
    <fill>
      <patternFill patternType="solid">
        <fgColor indexed="51"/>
        <bgColor indexed="13"/>
      </patternFill>
    </fill>
    <fill>
      <patternFill patternType="solid">
        <fgColor indexed="62"/>
        <bgColor indexed="56"/>
      </patternFill>
    </fill>
    <fill>
      <patternFill patternType="solid">
        <fgColor indexed="45"/>
        <bgColor indexed="29"/>
      </patternFill>
    </fill>
    <fill>
      <patternFill patternType="solid">
        <fgColor indexed="22"/>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249977111117893"/>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rgb="FFFFFFFF"/>
      </patternFill>
    </fill>
    <fill>
      <patternFill patternType="solid">
        <fgColor rgb="FFDFF0D8"/>
      </patternFill>
    </fill>
  </fills>
  <borders count="50">
    <border>
      <left/>
      <right/>
      <top/>
      <bottom/>
      <diagonal/>
    </border>
    <border>
      <left style="thin">
        <color indexed="64"/>
      </left>
      <right style="thin">
        <color indexed="64"/>
      </right>
      <top/>
      <bottom style="hair">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49"/>
      </bottom>
      <diagonal/>
    </border>
    <border>
      <left/>
      <right/>
      <top/>
      <bottom style="thick">
        <color indexed="24"/>
      </bottom>
      <diagonal/>
    </border>
    <border>
      <left/>
      <right/>
      <top/>
      <bottom style="medium">
        <color indexed="24"/>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indexed="64"/>
      </right>
      <top style="thin">
        <color indexed="64"/>
      </top>
      <bottom/>
      <diagonal/>
    </border>
    <border>
      <left style="thin">
        <color auto="1"/>
      </left>
      <right style="medium">
        <color indexed="64"/>
      </right>
      <top style="thin">
        <color indexed="64"/>
      </top>
      <bottom/>
      <diagonal/>
    </border>
    <border>
      <left style="medium">
        <color indexed="64"/>
      </left>
      <right style="thin">
        <color indexed="64"/>
      </right>
      <top/>
      <bottom style="hair">
        <color indexed="64"/>
      </bottom>
      <diagonal/>
    </border>
    <border>
      <left style="thin">
        <color indexed="64"/>
      </left>
      <right style="medium">
        <color indexed="64"/>
      </right>
      <top style="hair">
        <color indexed="64"/>
      </top>
      <bottom style="hair">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right/>
      <top/>
      <bottom style="thin">
        <color rgb="FFCCCCCC"/>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s>
  <cellStyleXfs count="84">
    <xf numFmtId="0" fontId="0" fillId="0" borderId="0"/>
    <xf numFmtId="43" fontId="1" fillId="0" borderId="0" applyFont="0" applyFill="0" applyBorder="0" applyAlignment="0" applyProtection="0"/>
    <xf numFmtId="0" fontId="3"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8" borderId="0" applyNumberFormat="0" applyBorder="0" applyAlignment="0" applyProtection="0"/>
    <xf numFmtId="0" fontId="6" fillId="6"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7" fillId="2" borderId="0" applyNumberFormat="0" applyBorder="0" applyAlignment="0" applyProtection="0"/>
    <xf numFmtId="0" fontId="8" fillId="11" borderId="3" applyNumberFormat="0" applyAlignment="0" applyProtection="0"/>
    <xf numFmtId="0" fontId="9" fillId="12" borderId="4" applyNumberFormat="0" applyAlignment="0" applyProtection="0"/>
    <xf numFmtId="0" fontId="10" fillId="0" borderId="5" applyNumberFormat="0" applyFill="0" applyAlignment="0" applyProtection="0"/>
    <xf numFmtId="0" fontId="6" fillId="9" borderId="0" applyNumberFormat="0" applyBorder="0" applyAlignment="0" applyProtection="0"/>
    <xf numFmtId="0" fontId="6" fillId="13" borderId="0" applyNumberFormat="0" applyBorder="0" applyAlignment="0" applyProtection="0"/>
    <xf numFmtId="0" fontId="6" fillId="12"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0" borderId="0" applyNumberFormat="0" applyBorder="0" applyAlignment="0" applyProtection="0"/>
    <xf numFmtId="0" fontId="11" fillId="3" borderId="3" applyNumberFormat="0" applyAlignment="0" applyProtection="0"/>
    <xf numFmtId="0" fontId="12" fillId="0" borderId="0" applyNumberFormat="0" applyFill="0" applyBorder="0" applyAlignment="0" applyProtection="0">
      <alignment vertical="top"/>
      <protection locked="0"/>
    </xf>
    <xf numFmtId="0" fontId="13" fillId="16" borderId="0" applyNumberFormat="0" applyBorder="0" applyAlignment="0" applyProtection="0"/>
    <xf numFmtId="164" fontId="4" fillId="0" borderId="0" applyFont="0" applyFill="0" applyBorder="0" applyAlignment="0" applyProtection="0"/>
    <xf numFmtId="165" fontId="4" fillId="0" borderId="0" applyFont="0" applyFill="0" applyBorder="0" applyAlignment="0" applyProtection="0"/>
    <xf numFmtId="166" fontId="4" fillId="0" borderId="0" applyFill="0" applyBorder="0" applyAlignment="0" applyProtection="0"/>
    <xf numFmtId="44" fontId="4" fillId="0" borderId="0" quotePrefix="1" applyFont="0" applyFill="0" applyBorder="0" applyAlignment="0">
      <protection locked="0"/>
    </xf>
    <xf numFmtId="44" fontId="3"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0" fontId="14" fillId="6" borderId="0" applyNumberFormat="0" applyBorder="0" applyAlignment="0" applyProtection="0"/>
    <xf numFmtId="0" fontId="4" fillId="0" borderId="0"/>
    <xf numFmtId="0" fontId="15" fillId="0" borderId="0"/>
    <xf numFmtId="0" fontId="15" fillId="0" borderId="0"/>
    <xf numFmtId="0" fontId="15" fillId="0" borderId="0"/>
    <xf numFmtId="0" fontId="4" fillId="0" borderId="0"/>
    <xf numFmtId="0" fontId="5" fillId="0" borderId="0"/>
    <xf numFmtId="0" fontId="5" fillId="0" borderId="0"/>
    <xf numFmtId="0" fontId="4" fillId="0" borderId="0"/>
    <xf numFmtId="0" fontId="4" fillId="0" borderId="0"/>
    <xf numFmtId="0" fontId="4" fillId="5" borderId="6" applyNumberFormat="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ill="0" applyBorder="0" applyAlignment="0" applyProtection="0"/>
    <xf numFmtId="0" fontId="16" fillId="11" borderId="7" applyNumberFormat="0" applyAlignment="0" applyProtection="0"/>
    <xf numFmtId="169" fontId="4" fillId="0" borderId="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17" fillId="17" borderId="8">
      <alignment wrapText="1"/>
    </xf>
    <xf numFmtId="0" fontId="18" fillId="0" borderId="0" applyNumberFormat="0" applyFill="0" applyBorder="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10" applyNumberFormat="0" applyFill="0" applyAlignment="0" applyProtection="0"/>
    <xf numFmtId="0" fontId="22" fillId="0" borderId="11"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2" applyNumberFormat="0" applyFill="0" applyAlignment="0" applyProtection="0"/>
    <xf numFmtId="171" fontId="4" fillId="0" borderId="0" applyFill="0" applyBorder="0" applyAlignment="0" applyProtection="0"/>
    <xf numFmtId="170" fontId="15" fillId="0" borderId="0" applyFont="0" applyFill="0" applyBorder="0" applyAlignment="0" applyProtection="0"/>
    <xf numFmtId="170" fontId="1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xf numFmtId="44" fontId="1" fillId="0" borderId="0" applyFont="0" applyFill="0" applyBorder="0" applyAlignment="0" applyProtection="0"/>
    <xf numFmtId="0" fontId="31" fillId="0" borderId="0"/>
  </cellStyleXfs>
  <cellXfs count="247">
    <xf numFmtId="0" fontId="0" fillId="0" borderId="0" xfId="0"/>
    <xf numFmtId="0" fontId="2" fillId="0" borderId="0" xfId="0" applyFont="1" applyBorder="1" applyAlignment="1">
      <alignment horizontal="left" vertical="center"/>
    </xf>
    <xf numFmtId="0" fontId="26" fillId="0" borderId="0" xfId="0" applyFont="1" applyAlignment="1">
      <alignment vertical="center"/>
    </xf>
    <xf numFmtId="0" fontId="26" fillId="0" borderId="0" xfId="0" applyFont="1" applyBorder="1" applyAlignment="1">
      <alignment horizontal="center" vertical="center"/>
    </xf>
    <xf numFmtId="0" fontId="26" fillId="0" borderId="0" xfId="0" applyFont="1" applyBorder="1" applyAlignment="1">
      <alignment vertical="center" wrapText="1"/>
    </xf>
    <xf numFmtId="0" fontId="26" fillId="0" borderId="0" xfId="0" applyFont="1" applyBorder="1" applyAlignment="1">
      <alignment vertical="center"/>
    </xf>
    <xf numFmtId="43" fontId="26" fillId="0" borderId="0" xfId="1" applyFont="1" applyBorder="1" applyAlignment="1">
      <alignment horizontal="center" vertical="center"/>
    </xf>
    <xf numFmtId="0" fontId="26" fillId="0" borderId="0" xfId="0" applyFont="1" applyFill="1" applyBorder="1" applyAlignment="1">
      <alignment horizontal="left" vertical="center"/>
    </xf>
    <xf numFmtId="43" fontId="26" fillId="0" borderId="0" xfId="1" applyFont="1" applyFill="1" applyBorder="1" applyAlignment="1">
      <alignment horizontal="center" vertical="center"/>
    </xf>
    <xf numFmtId="0" fontId="2" fillId="0" borderId="0" xfId="0" applyFont="1" applyFill="1" applyBorder="1" applyAlignment="1">
      <alignment horizontal="right" vertical="center"/>
    </xf>
    <xf numFmtId="10" fontId="2" fillId="0" borderId="0" xfId="0" applyNumberFormat="1" applyFont="1" applyFill="1" applyBorder="1" applyAlignment="1">
      <alignment horizontal="left" vertical="center"/>
    </xf>
    <xf numFmtId="0" fontId="2" fillId="0" borderId="13" xfId="0" applyFont="1" applyFill="1" applyBorder="1" applyAlignment="1">
      <alignment horizontal="center" vertical="center"/>
    </xf>
    <xf numFmtId="43" fontId="2" fillId="0" borderId="13" xfId="1" applyFont="1" applyFill="1" applyBorder="1" applyAlignment="1">
      <alignment horizontal="center" vertical="center"/>
    </xf>
    <xf numFmtId="0" fontId="2" fillId="0" borderId="13"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0" xfId="0" applyFont="1" applyAlignment="1">
      <alignment vertical="center"/>
    </xf>
    <xf numFmtId="49" fontId="26" fillId="0" borderId="1" xfId="0" applyNumberFormat="1" applyFont="1" applyFill="1" applyBorder="1" applyAlignment="1">
      <alignment horizontal="left" vertical="center" wrapText="1"/>
    </xf>
    <xf numFmtId="0" fontId="26" fillId="0" borderId="0" xfId="0" applyFont="1" applyAlignment="1">
      <alignment horizontal="center" vertical="center"/>
    </xf>
    <xf numFmtId="0" fontId="26" fillId="0" borderId="0" xfId="0" applyFont="1" applyAlignment="1">
      <alignment vertical="center" wrapText="1"/>
    </xf>
    <xf numFmtId="43" fontId="26" fillId="0" borderId="0" xfId="1" applyFont="1" applyAlignment="1">
      <alignment horizontal="center" vertical="center"/>
    </xf>
    <xf numFmtId="43" fontId="28" fillId="0" borderId="0" xfId="1" applyFont="1" applyBorder="1" applyAlignment="1">
      <alignment horizontal="center" vertical="center"/>
    </xf>
    <xf numFmtId="49" fontId="2" fillId="21" borderId="17" xfId="0" applyNumberFormat="1" applyFont="1" applyFill="1" applyBorder="1" applyAlignment="1">
      <alignment horizontal="center" vertical="center"/>
    </xf>
    <xf numFmtId="49" fontId="2" fillId="21" borderId="21" xfId="0" applyNumberFormat="1" applyFont="1" applyFill="1" applyBorder="1" applyAlignment="1">
      <alignment horizontal="center" vertical="center"/>
    </xf>
    <xf numFmtId="49" fontId="2" fillId="21" borderId="14" xfId="0" applyNumberFormat="1" applyFont="1" applyFill="1" applyBorder="1" applyAlignment="1">
      <alignment horizontal="center" vertical="center"/>
    </xf>
    <xf numFmtId="49" fontId="2" fillId="21" borderId="13" xfId="0" applyNumberFormat="1" applyFont="1" applyFill="1" applyBorder="1" applyAlignment="1">
      <alignment vertical="center" wrapText="1"/>
    </xf>
    <xf numFmtId="0" fontId="2" fillId="21" borderId="14" xfId="0" applyFont="1" applyFill="1" applyBorder="1" applyAlignment="1">
      <alignment vertical="center"/>
    </xf>
    <xf numFmtId="43" fontId="2" fillId="21" borderId="14" xfId="1" applyFont="1" applyFill="1" applyBorder="1" applyAlignment="1">
      <alignment horizontal="center" vertical="center"/>
    </xf>
    <xf numFmtId="0" fontId="2" fillId="21" borderId="14" xfId="0" applyFont="1" applyFill="1" applyBorder="1" applyAlignment="1">
      <alignment horizontal="center" vertical="center"/>
    </xf>
    <xf numFmtId="49" fontId="2" fillId="22" borderId="22" xfId="0" applyNumberFormat="1" applyFont="1" applyFill="1" applyBorder="1" applyAlignment="1">
      <alignment horizontal="center" vertical="center"/>
    </xf>
    <xf numFmtId="49" fontId="2" fillId="22" borderId="13" xfId="0" applyNumberFormat="1" applyFont="1" applyFill="1" applyBorder="1" applyAlignment="1">
      <alignment horizontal="center" vertical="center"/>
    </xf>
    <xf numFmtId="49" fontId="2" fillId="22" borderId="13" xfId="0" applyNumberFormat="1" applyFont="1" applyFill="1" applyBorder="1" applyAlignment="1">
      <alignment horizontal="left" vertical="center" wrapText="1"/>
    </xf>
    <xf numFmtId="0" fontId="2" fillId="22" borderId="13" xfId="0" applyFont="1" applyFill="1" applyBorder="1" applyAlignment="1">
      <alignment horizontal="center" vertical="center" wrapText="1"/>
    </xf>
    <xf numFmtId="4" fontId="2" fillId="22" borderId="13" xfId="0" applyNumberFormat="1" applyFont="1" applyFill="1" applyBorder="1" applyAlignment="1">
      <alignment horizontal="center" vertical="center" wrapText="1"/>
    </xf>
    <xf numFmtId="4" fontId="2" fillId="22" borderId="13" xfId="0" applyNumberFormat="1" applyFont="1" applyFill="1" applyBorder="1" applyAlignment="1">
      <alignment horizontal="right" vertical="center" wrapText="1"/>
    </xf>
    <xf numFmtId="4" fontId="2" fillId="22" borderId="13" xfId="1" applyNumberFormat="1" applyFont="1" applyFill="1" applyBorder="1" applyAlignment="1">
      <alignment horizontal="center" vertical="center" wrapText="1"/>
    </xf>
    <xf numFmtId="0" fontId="2" fillId="22" borderId="15" xfId="0" applyNumberFormat="1" applyFont="1" applyFill="1" applyBorder="1" applyAlignment="1">
      <alignment horizontal="center" vertical="center"/>
    </xf>
    <xf numFmtId="43" fontId="26" fillId="0" borderId="0" xfId="1" applyFont="1" applyBorder="1" applyAlignment="1">
      <alignment vertical="center"/>
    </xf>
    <xf numFmtId="44" fontId="26" fillId="0" borderId="1" xfId="82" applyFont="1" applyFill="1" applyBorder="1" applyAlignment="1">
      <alignment vertical="center" wrapText="1"/>
    </xf>
    <xf numFmtId="44" fontId="2" fillId="21" borderId="18" xfId="82" applyFont="1" applyFill="1" applyBorder="1" applyAlignment="1">
      <alignment horizontal="right" vertical="center"/>
    </xf>
    <xf numFmtId="44" fontId="2" fillId="22" borderId="16" xfId="82" applyFont="1" applyFill="1" applyBorder="1" applyAlignment="1">
      <alignment horizontal="right" vertical="center" wrapText="1"/>
    </xf>
    <xf numFmtId="0" fontId="2" fillId="0" borderId="15" xfId="0" applyFont="1" applyFill="1" applyBorder="1" applyAlignment="1">
      <alignment horizontal="center" vertical="center"/>
    </xf>
    <xf numFmtId="0" fontId="2" fillId="0" borderId="22" xfId="0" applyFont="1" applyFill="1" applyBorder="1" applyAlignment="1">
      <alignment horizontal="center" vertical="center"/>
    </xf>
    <xf numFmtId="49" fontId="26" fillId="0" borderId="19" xfId="0" applyNumberFormat="1" applyFont="1" applyFill="1" applyBorder="1" applyAlignment="1">
      <alignment horizontal="center" vertical="center"/>
    </xf>
    <xf numFmtId="49" fontId="26" fillId="0" borderId="23" xfId="0" applyNumberFormat="1" applyFont="1" applyFill="1" applyBorder="1" applyAlignment="1">
      <alignment horizontal="center" vertical="center"/>
    </xf>
    <xf numFmtId="49" fontId="26" fillId="0" borderId="1" xfId="0" applyNumberFormat="1" applyFont="1" applyFill="1" applyBorder="1" applyAlignment="1">
      <alignment horizontal="center" vertical="center"/>
    </xf>
    <xf numFmtId="0" fontId="26" fillId="0" borderId="1" xfId="0" applyNumberFormat="1" applyFont="1" applyFill="1" applyBorder="1" applyAlignment="1">
      <alignment horizontal="left" vertical="center" wrapText="1"/>
    </xf>
    <xf numFmtId="0" fontId="26" fillId="0" borderId="1" xfId="0" applyFont="1" applyFill="1" applyBorder="1" applyAlignment="1">
      <alignment horizontal="center" vertical="center" wrapText="1"/>
    </xf>
    <xf numFmtId="44" fontId="26" fillId="0" borderId="20" xfId="82" applyFont="1" applyFill="1" applyBorder="1" applyAlignment="1">
      <alignment horizontal="right" vertical="center" wrapText="1"/>
    </xf>
    <xf numFmtId="0" fontId="26" fillId="0" borderId="1" xfId="0" applyNumberFormat="1" applyFont="1" applyFill="1" applyBorder="1" applyAlignment="1">
      <alignment horizontal="center" vertical="center"/>
    </xf>
    <xf numFmtId="44" fontId="26" fillId="0" borderId="20" xfId="82" applyFont="1" applyFill="1" applyBorder="1" applyAlignment="1">
      <alignment vertical="center" wrapText="1"/>
    </xf>
    <xf numFmtId="43" fontId="26" fillId="0" borderId="0" xfId="1" applyFont="1" applyFill="1" applyBorder="1" applyAlignment="1">
      <alignment horizontal="right" vertical="center"/>
    </xf>
    <xf numFmtId="0" fontId="31" fillId="0" borderId="0" xfId="83"/>
    <xf numFmtId="0" fontId="33" fillId="24" borderId="25" xfId="83" applyFont="1" applyFill="1" applyBorder="1" applyAlignment="1">
      <alignment horizontal="left" vertical="top" wrapText="1"/>
    </xf>
    <xf numFmtId="0" fontId="32" fillId="23" borderId="24" xfId="83" applyFont="1" applyFill="1" applyBorder="1" applyAlignment="1">
      <alignment horizontal="right" vertical="center" wrapText="1"/>
    </xf>
    <xf numFmtId="0" fontId="32" fillId="0" borderId="24" xfId="83" applyFont="1" applyFill="1" applyBorder="1" applyAlignment="1">
      <alignment horizontal="right" vertical="center" wrapText="1"/>
    </xf>
    <xf numFmtId="172" fontId="34" fillId="0" borderId="24" xfId="83" applyNumberFormat="1" applyFont="1" applyFill="1" applyBorder="1" applyAlignment="1">
      <alignment horizontal="right" vertical="center" wrapText="1"/>
    </xf>
    <xf numFmtId="44" fontId="34" fillId="0" borderId="24" xfId="82" applyFont="1" applyFill="1" applyBorder="1" applyAlignment="1">
      <alignment horizontal="right" vertical="center" wrapText="1"/>
    </xf>
    <xf numFmtId="0" fontId="34" fillId="0" borderId="0" xfId="83" applyFont="1" applyFill="1" applyAlignment="1">
      <alignment vertical="center" wrapText="1"/>
    </xf>
    <xf numFmtId="173" fontId="34" fillId="0" borderId="24" xfId="83" applyNumberFormat="1" applyFont="1" applyFill="1" applyBorder="1" applyAlignment="1">
      <alignment vertical="center" wrapText="1"/>
    </xf>
    <xf numFmtId="0" fontId="34" fillId="0" borderId="24" xfId="83" applyFont="1" applyFill="1" applyBorder="1" applyAlignment="1">
      <alignment horizontal="left" vertical="center" wrapText="1"/>
    </xf>
    <xf numFmtId="0" fontId="32" fillId="0" borderId="24" xfId="83" applyFont="1" applyFill="1" applyBorder="1" applyAlignment="1">
      <alignment horizontal="center" vertical="center" wrapText="1"/>
    </xf>
    <xf numFmtId="0" fontId="31" fillId="0" borderId="0" xfId="83" applyAlignment="1">
      <alignment vertical="center"/>
    </xf>
    <xf numFmtId="0" fontId="31" fillId="0" borderId="0" xfId="83" applyFill="1" applyAlignment="1">
      <alignment vertical="center"/>
    </xf>
    <xf numFmtId="0" fontId="32" fillId="23" borderId="24" xfId="83" applyFont="1" applyFill="1" applyBorder="1" applyAlignment="1">
      <alignment horizontal="center" vertical="center" wrapText="1"/>
    </xf>
    <xf numFmtId="0" fontId="34" fillId="0" borderId="24" xfId="83" applyFont="1" applyFill="1" applyBorder="1" applyAlignment="1">
      <alignment horizontal="center" vertical="center" wrapText="1"/>
    </xf>
    <xf numFmtId="0" fontId="34" fillId="0" borderId="0" xfId="83" applyFont="1" applyFill="1" applyAlignment="1">
      <alignment horizontal="right" vertical="center" wrapText="1"/>
    </xf>
    <xf numFmtId="0" fontId="32" fillId="23" borderId="24" xfId="83" applyFont="1" applyFill="1" applyBorder="1" applyAlignment="1">
      <alignment horizontal="left" vertical="center" wrapText="1"/>
    </xf>
    <xf numFmtId="0" fontId="32" fillId="0" borderId="24" xfId="83" applyFont="1" applyFill="1" applyBorder="1" applyAlignment="1">
      <alignment horizontal="left" vertical="center" wrapText="1"/>
    </xf>
    <xf numFmtId="0" fontId="34" fillId="0" borderId="0" xfId="83" applyFont="1" applyFill="1" applyAlignment="1">
      <alignment horizontal="center" vertical="center" wrapText="1"/>
    </xf>
    <xf numFmtId="0" fontId="33" fillId="24" borderId="25" xfId="83" applyFont="1" applyFill="1" applyBorder="1" applyAlignment="1">
      <alignment horizontal="center" vertical="center" wrapText="1"/>
    </xf>
    <xf numFmtId="0" fontId="31" fillId="0" borderId="0" xfId="83" applyAlignment="1">
      <alignment horizontal="center" vertical="center"/>
    </xf>
    <xf numFmtId="0" fontId="31" fillId="0" borderId="0" xfId="83" applyFill="1" applyAlignment="1">
      <alignment horizontal="center" vertical="center"/>
    </xf>
    <xf numFmtId="44" fontId="32" fillId="23" borderId="24" xfId="82" applyFont="1" applyFill="1" applyBorder="1" applyAlignment="1">
      <alignment horizontal="right" vertical="center" wrapText="1"/>
    </xf>
    <xf numFmtId="44" fontId="32" fillId="0" borderId="24" xfId="82" applyFont="1" applyFill="1" applyBorder="1" applyAlignment="1">
      <alignment horizontal="right" vertical="center" wrapText="1"/>
    </xf>
    <xf numFmtId="44" fontId="35" fillId="0" borderId="0" xfId="82" applyFont="1" applyFill="1" applyAlignment="1">
      <alignment vertical="center" wrapText="1"/>
    </xf>
    <xf numFmtId="44" fontId="35" fillId="0" borderId="0" xfId="82" applyFont="1" applyFill="1" applyAlignment="1">
      <alignment horizontal="right" vertical="center" wrapText="1"/>
    </xf>
    <xf numFmtId="44" fontId="34" fillId="0" borderId="24" xfId="82" applyFont="1" applyFill="1" applyBorder="1" applyAlignment="1">
      <alignment vertical="center" wrapText="1"/>
    </xf>
    <xf numFmtId="44" fontId="31" fillId="0" borderId="0" xfId="82" applyFont="1" applyAlignment="1">
      <alignment vertical="center"/>
    </xf>
    <xf numFmtId="44" fontId="31" fillId="0" borderId="0" xfId="82" applyFont="1" applyFill="1" applyAlignment="1">
      <alignment vertical="center"/>
    </xf>
    <xf numFmtId="173" fontId="34" fillId="0" borderId="24" xfId="83" applyNumberFormat="1" applyFont="1" applyFill="1" applyBorder="1" applyAlignment="1">
      <alignment horizontal="center" vertical="center" wrapText="1"/>
    </xf>
    <xf numFmtId="174" fontId="34" fillId="0" borderId="24" xfId="1" applyNumberFormat="1" applyFont="1" applyFill="1" applyBorder="1" applyAlignment="1">
      <alignment vertical="center" wrapText="1"/>
    </xf>
    <xf numFmtId="175" fontId="34" fillId="0" borderId="24" xfId="1" applyNumberFormat="1" applyFont="1" applyFill="1" applyBorder="1" applyAlignment="1">
      <alignment vertical="center" wrapText="1"/>
    </xf>
    <xf numFmtId="176" fontId="34" fillId="0" borderId="24" xfId="83" applyNumberFormat="1" applyFont="1" applyFill="1" applyBorder="1" applyAlignment="1">
      <alignment vertical="center" wrapText="1"/>
    </xf>
    <xf numFmtId="4" fontId="34" fillId="0" borderId="24" xfId="83" applyNumberFormat="1" applyFont="1" applyFill="1" applyBorder="1" applyAlignment="1">
      <alignment horizontal="center" vertical="center" wrapText="1"/>
    </xf>
    <xf numFmtId="174" fontId="34" fillId="0" borderId="24" xfId="1" applyNumberFormat="1" applyFont="1" applyFill="1" applyBorder="1" applyAlignment="1">
      <alignment horizontal="right" vertical="center" wrapText="1"/>
    </xf>
    <xf numFmtId="174" fontId="34" fillId="0" borderId="24" xfId="1" applyNumberFormat="1" applyFont="1" applyFill="1" applyBorder="1" applyAlignment="1">
      <alignment horizontal="left" vertical="center" wrapText="1"/>
    </xf>
    <xf numFmtId="175" fontId="34" fillId="0" borderId="24" xfId="1" applyNumberFormat="1" applyFont="1" applyFill="1" applyBorder="1" applyAlignment="1">
      <alignment horizontal="right" vertical="center" wrapText="1"/>
    </xf>
    <xf numFmtId="175" fontId="34" fillId="0" borderId="24" xfId="1" applyNumberFormat="1" applyFont="1" applyFill="1" applyBorder="1" applyAlignment="1">
      <alignment horizontal="left" vertical="center" wrapText="1"/>
    </xf>
    <xf numFmtId="172" fontId="34" fillId="0" borderId="24" xfId="83" applyNumberFormat="1" applyFont="1" applyFill="1" applyBorder="1" applyAlignment="1">
      <alignment vertical="center" wrapText="1"/>
    </xf>
    <xf numFmtId="172" fontId="33" fillId="22" borderId="24" xfId="83" applyNumberFormat="1" applyFont="1" applyFill="1" applyBorder="1" applyAlignment="1">
      <alignment horizontal="right" vertical="center" wrapText="1"/>
    </xf>
    <xf numFmtId="44" fontId="33" fillId="22" borderId="24" xfId="82" applyFont="1" applyFill="1" applyBorder="1" applyAlignment="1">
      <alignment horizontal="right" vertical="center" wrapText="1"/>
    </xf>
    <xf numFmtId="0" fontId="33" fillId="22" borderId="25" xfId="83" applyFont="1" applyFill="1" applyBorder="1" applyAlignment="1">
      <alignment horizontal="center" vertical="center" wrapText="1"/>
    </xf>
    <xf numFmtId="0" fontId="33" fillId="22" borderId="25" xfId="83" applyFont="1" applyFill="1" applyBorder="1" applyAlignment="1">
      <alignment horizontal="left" vertical="center" wrapText="1"/>
    </xf>
    <xf numFmtId="44" fontId="33" fillId="22" borderId="25" xfId="82" applyFont="1" applyFill="1" applyBorder="1" applyAlignment="1">
      <alignment horizontal="left" vertical="center" wrapText="1"/>
    </xf>
    <xf numFmtId="0" fontId="33" fillId="22" borderId="25" xfId="83" applyFont="1" applyFill="1" applyBorder="1" applyAlignment="1">
      <alignment vertical="center" wrapText="1"/>
    </xf>
    <xf numFmtId="44" fontId="33" fillId="22" borderId="25" xfId="82" applyFont="1" applyFill="1" applyBorder="1" applyAlignment="1">
      <alignment vertical="center" wrapText="1"/>
    </xf>
    <xf numFmtId="0" fontId="36" fillId="22" borderId="24" xfId="83" applyFont="1" applyFill="1" applyBorder="1" applyAlignment="1">
      <alignment horizontal="center" vertical="center" wrapText="1"/>
    </xf>
    <xf numFmtId="0" fontId="36" fillId="22" borderId="24" xfId="83" applyFont="1" applyFill="1" applyBorder="1" applyAlignment="1">
      <alignment horizontal="left" vertical="center" wrapText="1"/>
    </xf>
    <xf numFmtId="0" fontId="36" fillId="22" borderId="25" xfId="83" applyFont="1" applyFill="1" applyBorder="1" applyAlignment="1">
      <alignment horizontal="center" vertical="center" wrapText="1"/>
    </xf>
    <xf numFmtId="0" fontId="36" fillId="22" borderId="25" xfId="83" applyFont="1" applyFill="1" applyBorder="1" applyAlignment="1">
      <alignment horizontal="left" vertical="center" wrapText="1"/>
    </xf>
    <xf numFmtId="0" fontId="34" fillId="0" borderId="24" xfId="83" applyFont="1" applyFill="1" applyBorder="1" applyAlignment="1">
      <alignment horizontal="right" vertical="top" wrapText="1"/>
    </xf>
    <xf numFmtId="172" fontId="34" fillId="0" borderId="24" xfId="83" applyNumberFormat="1" applyFont="1" applyFill="1" applyBorder="1" applyAlignment="1">
      <alignment horizontal="right" vertical="top" wrapText="1"/>
    </xf>
    <xf numFmtId="4" fontId="34" fillId="0" borderId="24" xfId="83" applyNumberFormat="1" applyFont="1" applyFill="1" applyBorder="1" applyAlignment="1">
      <alignment horizontal="right" vertical="top" wrapText="1"/>
    </xf>
    <xf numFmtId="0" fontId="34" fillId="0" borderId="24" xfId="83" applyFont="1" applyFill="1" applyBorder="1" applyAlignment="1">
      <alignment horizontal="center" vertical="top" wrapText="1"/>
    </xf>
    <xf numFmtId="0" fontId="33" fillId="18" borderId="24" xfId="83" applyFont="1" applyFill="1" applyBorder="1" applyAlignment="1">
      <alignment horizontal="right" vertical="center" wrapText="1"/>
    </xf>
    <xf numFmtId="0" fontId="33" fillId="18" borderId="24" xfId="83" applyFont="1" applyFill="1" applyBorder="1" applyAlignment="1">
      <alignment horizontal="center" vertical="center" wrapText="1"/>
    </xf>
    <xf numFmtId="172" fontId="33" fillId="18" borderId="24" xfId="83" applyNumberFormat="1" applyFont="1" applyFill="1" applyBorder="1" applyAlignment="1">
      <alignment horizontal="right" vertical="center" wrapText="1"/>
    </xf>
    <xf numFmtId="4" fontId="33" fillId="18" borderId="24" xfId="83" applyNumberFormat="1" applyFont="1" applyFill="1" applyBorder="1" applyAlignment="1">
      <alignment horizontal="right" vertical="center" wrapText="1"/>
    </xf>
    <xf numFmtId="0" fontId="33" fillId="18" borderId="25" xfId="83" applyFont="1" applyFill="1" applyBorder="1" applyAlignment="1">
      <alignment horizontal="left" vertical="center" wrapText="1"/>
    </xf>
    <xf numFmtId="44" fontId="35" fillId="0" borderId="0" xfId="82" applyFont="1" applyFill="1" applyAlignment="1">
      <alignment horizontal="right" vertical="top" wrapText="1"/>
    </xf>
    <xf numFmtId="43" fontId="26" fillId="0" borderId="1" xfId="1" applyFont="1" applyFill="1" applyBorder="1" applyAlignment="1">
      <alignment horizontal="center" vertical="center" wrapText="1"/>
    </xf>
    <xf numFmtId="43" fontId="2" fillId="22" borderId="13" xfId="1" applyFont="1" applyFill="1" applyBorder="1" applyAlignment="1">
      <alignment horizontal="center" vertical="center" wrapText="1"/>
    </xf>
    <xf numFmtId="0" fontId="32" fillId="0" borderId="24" xfId="83" applyFont="1" applyFill="1" applyBorder="1" applyAlignment="1">
      <alignment horizontal="left" vertical="top" wrapText="1"/>
    </xf>
    <xf numFmtId="0" fontId="33" fillId="18" borderId="24" xfId="83" applyFont="1" applyFill="1" applyBorder="1" applyAlignment="1">
      <alignment horizontal="left" vertical="center" wrapText="1"/>
    </xf>
    <xf numFmtId="0" fontId="32" fillId="0" borderId="24" xfId="83" applyFont="1" applyFill="1" applyBorder="1" applyAlignment="1">
      <alignment horizontal="right" vertical="top" wrapText="1"/>
    </xf>
    <xf numFmtId="0" fontId="32" fillId="0" borderId="24" xfId="83" applyFont="1" applyFill="1" applyBorder="1" applyAlignment="1">
      <alignment horizontal="center" vertical="top" wrapText="1"/>
    </xf>
    <xf numFmtId="0" fontId="35" fillId="0" borderId="0" xfId="83" applyFont="1" applyFill="1" applyAlignment="1">
      <alignment horizontal="right" vertical="top" wrapText="1"/>
    </xf>
    <xf numFmtId="0" fontId="34" fillId="0" borderId="24" xfId="83" applyFont="1" applyFill="1" applyBorder="1" applyAlignment="1">
      <alignment horizontal="left" vertical="top" wrapText="1"/>
    </xf>
    <xf numFmtId="0" fontId="34" fillId="0" borderId="24" xfId="83" applyFont="1" applyFill="1" applyBorder="1" applyAlignment="1">
      <alignment horizontal="left" vertical="top" wrapText="1"/>
    </xf>
    <xf numFmtId="0" fontId="35" fillId="0" borderId="0" xfId="83" applyFont="1" applyFill="1" applyAlignment="1">
      <alignment horizontal="right" vertical="top" wrapText="1"/>
    </xf>
    <xf numFmtId="0" fontId="32" fillId="0" borderId="24" xfId="83" applyFont="1" applyFill="1" applyBorder="1" applyAlignment="1">
      <alignment horizontal="left" vertical="top" wrapText="1"/>
    </xf>
    <xf numFmtId="0" fontId="33" fillId="18" borderId="24" xfId="83" applyFont="1" applyFill="1" applyBorder="1" applyAlignment="1">
      <alignment horizontal="left" vertical="center" wrapText="1"/>
    </xf>
    <xf numFmtId="0" fontId="32" fillId="0" borderId="24" xfId="83" applyFont="1" applyFill="1" applyBorder="1" applyAlignment="1">
      <alignment horizontal="center" vertical="top" wrapText="1"/>
    </xf>
    <xf numFmtId="0" fontId="32" fillId="0" borderId="24" xfId="83" applyFont="1" applyFill="1" applyBorder="1" applyAlignment="1">
      <alignment horizontal="right" vertical="top" wrapText="1"/>
    </xf>
    <xf numFmtId="44" fontId="34" fillId="0" borderId="24" xfId="82" applyFont="1" applyFill="1" applyBorder="1" applyAlignment="1">
      <alignment horizontal="right" vertical="top" wrapText="1"/>
    </xf>
    <xf numFmtId="0" fontId="33" fillId="18" borderId="25" xfId="83" applyFont="1" applyFill="1" applyBorder="1" applyAlignment="1">
      <alignment horizontal="center" vertical="center" wrapText="1"/>
    </xf>
    <xf numFmtId="0" fontId="35" fillId="0" borderId="0" xfId="83" applyFont="1" applyFill="1" applyAlignment="1">
      <alignment horizontal="center" vertical="center" wrapText="1"/>
    </xf>
    <xf numFmtId="177" fontId="34" fillId="0" borderId="24" xfId="1" applyNumberFormat="1" applyFont="1" applyFill="1" applyBorder="1" applyAlignment="1">
      <alignment horizontal="left" vertical="center" wrapText="1"/>
    </xf>
    <xf numFmtId="178" fontId="34" fillId="0" borderId="24" xfId="1" applyNumberFormat="1" applyFont="1" applyFill="1" applyBorder="1" applyAlignment="1">
      <alignment horizontal="left" vertical="center" wrapText="1"/>
    </xf>
    <xf numFmtId="178" fontId="34" fillId="0" borderId="24" xfId="1" applyNumberFormat="1" applyFont="1" applyFill="1" applyBorder="1" applyAlignment="1">
      <alignment vertical="center" wrapText="1"/>
    </xf>
    <xf numFmtId="178" fontId="34" fillId="0" borderId="24" xfId="1" applyNumberFormat="1" applyFont="1" applyFill="1" applyBorder="1" applyAlignment="1">
      <alignment horizontal="right" vertical="center" wrapText="1"/>
    </xf>
    <xf numFmtId="43" fontId="2" fillId="0" borderId="0" xfId="0" applyNumberFormat="1" applyFont="1" applyAlignment="1">
      <alignment vertical="center"/>
    </xf>
    <xf numFmtId="43" fontId="26" fillId="0" borderId="0" xfId="1" applyFont="1" applyFill="1" applyBorder="1" applyAlignment="1">
      <alignment horizontal="right" vertical="center"/>
    </xf>
    <xf numFmtId="0" fontId="26" fillId="0" borderId="0" xfId="0" applyFont="1" applyAlignment="1">
      <alignment horizontal="center" vertical="center" wrapText="1"/>
    </xf>
    <xf numFmtId="2" fontId="26" fillId="0" borderId="0" xfId="0" applyNumberFormat="1" applyFont="1" applyAlignment="1">
      <alignment vertical="center"/>
    </xf>
    <xf numFmtId="0" fontId="2" fillId="0" borderId="0" xfId="0" applyFont="1" applyAlignment="1">
      <alignment horizontal="left" vertical="center"/>
    </xf>
    <xf numFmtId="0" fontId="2" fillId="0" borderId="0" xfId="0" applyFont="1" applyAlignment="1">
      <alignment horizontal="left" vertical="center" wrapText="1"/>
    </xf>
    <xf numFmtId="2" fontId="26" fillId="0" borderId="0" xfId="1" applyNumberFormat="1" applyFont="1" applyFill="1" applyBorder="1" applyAlignment="1">
      <alignment horizontal="right" vertical="center"/>
    </xf>
    <xf numFmtId="43" fontId="28" fillId="0" borderId="0" xfId="1" applyFont="1" applyBorder="1" applyAlignment="1">
      <alignment horizontal="center" vertical="center" wrapText="1"/>
    </xf>
    <xf numFmtId="43" fontId="26" fillId="0" borderId="0" xfId="1" applyFont="1" applyFill="1" applyBorder="1" applyAlignment="1">
      <alignment vertical="center"/>
    </xf>
    <xf numFmtId="0" fontId="37" fillId="18" borderId="29" xfId="0" applyFont="1" applyFill="1" applyBorder="1" applyAlignment="1">
      <alignment horizontal="center"/>
    </xf>
    <xf numFmtId="0" fontId="37" fillId="0" borderId="14" xfId="0" applyFont="1" applyBorder="1" applyAlignment="1">
      <alignment horizontal="center" vertical="center"/>
    </xf>
    <xf numFmtId="0" fontId="37" fillId="0" borderId="30" xfId="0" applyFont="1" applyBorder="1" applyAlignment="1">
      <alignment horizontal="center" vertical="center"/>
    </xf>
    <xf numFmtId="4" fontId="37" fillId="0" borderId="14" xfId="0" applyNumberFormat="1" applyFont="1" applyBorder="1" applyAlignment="1">
      <alignment horizontal="center" vertical="center"/>
    </xf>
    <xf numFmtId="0" fontId="0" fillId="0" borderId="22" xfId="0" applyBorder="1" applyAlignment="1">
      <alignment horizontal="center"/>
    </xf>
    <xf numFmtId="0" fontId="0" fillId="0" borderId="31" xfId="0" applyBorder="1" applyAlignment="1">
      <alignment horizontal="center"/>
    </xf>
    <xf numFmtId="44" fontId="38" fillId="0" borderId="31" xfId="0" applyNumberFormat="1" applyFont="1" applyBorder="1" applyAlignment="1">
      <alignment horizontal="center"/>
    </xf>
    <xf numFmtId="10" fontId="0" fillId="0" borderId="13" xfId="0" applyNumberFormat="1" applyBorder="1" applyAlignment="1">
      <alignment horizontal="center"/>
    </xf>
    <xf numFmtId="10" fontId="0" fillId="0" borderId="0" xfId="0" applyNumberFormat="1"/>
    <xf numFmtId="49" fontId="0" fillId="0" borderId="0" xfId="0" applyNumberFormat="1"/>
    <xf numFmtId="4" fontId="0" fillId="0" borderId="31" xfId="0" applyNumberFormat="1" applyBorder="1" applyAlignment="1">
      <alignment vertical="center" wrapText="1"/>
    </xf>
    <xf numFmtId="44" fontId="0" fillId="0" borderId="13" xfId="82" applyFont="1" applyBorder="1" applyAlignment="1">
      <alignment horizontal="center"/>
    </xf>
    <xf numFmtId="0" fontId="38" fillId="0" borderId="31" xfId="0" applyFont="1" applyBorder="1" applyAlignment="1">
      <alignment horizontal="left"/>
    </xf>
    <xf numFmtId="0" fontId="38" fillId="0" borderId="31" xfId="0" applyFont="1" applyBorder="1" applyAlignment="1">
      <alignment horizontal="center"/>
    </xf>
    <xf numFmtId="44" fontId="0" fillId="0" borderId="13" xfId="82" applyFont="1" applyBorder="1"/>
    <xf numFmtId="44" fontId="0" fillId="0" borderId="0" xfId="0" applyNumberFormat="1"/>
    <xf numFmtId="49" fontId="0" fillId="0" borderId="0" xfId="0" applyNumberFormat="1" applyAlignment="1">
      <alignment horizontal="left"/>
    </xf>
    <xf numFmtId="4" fontId="39" fillId="0" borderId="31" xfId="0" applyNumberFormat="1" applyFont="1" applyBorder="1" applyAlignment="1">
      <alignment vertical="center" wrapText="1"/>
    </xf>
    <xf numFmtId="10" fontId="0" fillId="0" borderId="13" xfId="0" applyNumberFormat="1" applyBorder="1" applyAlignment="1">
      <alignment horizontal="center" vertical="center"/>
    </xf>
    <xf numFmtId="44" fontId="37" fillId="0" borderId="13" xfId="82" applyFont="1" applyBorder="1" applyAlignment="1">
      <alignment vertical="center"/>
    </xf>
    <xf numFmtId="4" fontId="0" fillId="0" borderId="0" xfId="0" applyNumberFormat="1"/>
    <xf numFmtId="0" fontId="40" fillId="0" borderId="0" xfId="0" applyFont="1"/>
    <xf numFmtId="4" fontId="40" fillId="0" borderId="0" xfId="0" applyNumberFormat="1" applyFont="1"/>
    <xf numFmtId="0" fontId="25" fillId="0" borderId="0" xfId="0" applyFont="1" applyAlignment="1">
      <alignment vertical="center"/>
    </xf>
    <xf numFmtId="0" fontId="30" fillId="0" borderId="0" xfId="0" applyFont="1" applyAlignment="1">
      <alignment vertical="center"/>
    </xf>
    <xf numFmtId="0" fontId="2" fillId="0" borderId="0" xfId="0" applyFont="1" applyAlignment="1">
      <alignment vertical="center" wrapText="1"/>
    </xf>
    <xf numFmtId="43" fontId="29" fillId="20" borderId="0" xfId="1" applyFont="1" applyFill="1" applyBorder="1" applyAlignment="1">
      <alignment vertical="center"/>
    </xf>
    <xf numFmtId="0" fontId="41" fillId="0" borderId="2" xfId="42" applyFont="1" applyBorder="1" applyAlignment="1">
      <alignment horizontal="left" vertical="center"/>
    </xf>
    <xf numFmtId="0" fontId="41" fillId="0" borderId="0" xfId="42" applyFont="1" applyAlignment="1">
      <alignment horizontal="left" vertical="center"/>
    </xf>
    <xf numFmtId="0" fontId="41" fillId="0" borderId="0" xfId="42" applyFont="1" applyAlignment="1">
      <alignment vertical="center"/>
    </xf>
    <xf numFmtId="0" fontId="41" fillId="0" borderId="2" xfId="42" applyFont="1" applyBorder="1" applyAlignment="1">
      <alignment vertical="center"/>
    </xf>
    <xf numFmtId="0" fontId="4" fillId="0" borderId="0" xfId="42"/>
    <xf numFmtId="0" fontId="15" fillId="0" borderId="0" xfId="42" applyFont="1"/>
    <xf numFmtId="0" fontId="15" fillId="0" borderId="35" xfId="42" applyFont="1" applyBorder="1" applyAlignment="1">
      <alignment horizontal="left" vertical="center"/>
    </xf>
    <xf numFmtId="10" fontId="15" fillId="0" borderId="35" xfId="42" applyNumberFormat="1" applyFont="1" applyBorder="1" applyAlignment="1">
      <alignment vertical="center"/>
    </xf>
    <xf numFmtId="0" fontId="15" fillId="0" borderId="36" xfId="42" applyFont="1" applyBorder="1" applyAlignment="1">
      <alignment horizontal="center" vertical="center"/>
    </xf>
    <xf numFmtId="10" fontId="15" fillId="0" borderId="38" xfId="80" applyNumberFormat="1" applyFont="1" applyFill="1" applyBorder="1" applyAlignment="1" applyProtection="1">
      <alignment vertical="center"/>
      <protection locked="0"/>
    </xf>
    <xf numFmtId="0" fontId="15" fillId="0" borderId="39" xfId="42" applyFont="1" applyBorder="1" applyAlignment="1">
      <alignment horizontal="left" vertical="center"/>
    </xf>
    <xf numFmtId="10" fontId="15" fillId="0" borderId="39" xfId="42" applyNumberFormat="1" applyFont="1" applyBorder="1" applyAlignment="1">
      <alignment vertical="center"/>
    </xf>
    <xf numFmtId="0" fontId="15" fillId="0" borderId="40" xfId="42" applyFont="1" applyBorder="1" applyAlignment="1">
      <alignment horizontal="center" vertical="center"/>
    </xf>
    <xf numFmtId="10" fontId="15" fillId="0" borderId="42" xfId="80" applyNumberFormat="1" applyFont="1" applyFill="1" applyBorder="1" applyAlignment="1" applyProtection="1">
      <alignment vertical="center"/>
      <protection locked="0"/>
    </xf>
    <xf numFmtId="0" fontId="15" fillId="0" borderId="42" xfId="42" applyFont="1" applyBorder="1" applyAlignment="1">
      <alignment horizontal="left" vertical="center"/>
    </xf>
    <xf numFmtId="0" fontId="15" fillId="0" borderId="43" xfId="42" applyFont="1" applyBorder="1"/>
    <xf numFmtId="10" fontId="15" fillId="0" borderId="43" xfId="42" applyNumberFormat="1" applyFont="1" applyBorder="1" applyAlignment="1">
      <alignment vertical="center"/>
    </xf>
    <xf numFmtId="10" fontId="15" fillId="0" borderId="44" xfId="42" applyNumberFormat="1" applyFont="1" applyBorder="1" applyAlignment="1">
      <alignment vertical="center"/>
    </xf>
    <xf numFmtId="0" fontId="15" fillId="0" borderId="46" xfId="42" applyFont="1" applyBorder="1"/>
    <xf numFmtId="10" fontId="15" fillId="0" borderId="46" xfId="80" applyNumberFormat="1" applyFont="1" applyFill="1" applyBorder="1" applyAlignment="1" applyProtection="1">
      <alignment vertical="center"/>
      <protection locked="0"/>
    </xf>
    <xf numFmtId="0" fontId="15" fillId="0" borderId="13" xfId="42" applyFont="1" applyBorder="1" applyAlignment="1">
      <alignment horizontal="left" vertical="center"/>
    </xf>
    <xf numFmtId="10" fontId="42" fillId="0" borderId="13" xfId="80" applyNumberFormat="1" applyFont="1" applyFill="1" applyBorder="1"/>
    <xf numFmtId="43" fontId="27" fillId="19" borderId="2" xfId="1" applyFont="1" applyFill="1" applyBorder="1" applyAlignment="1">
      <alignment horizontal="right" vertical="center"/>
    </xf>
    <xf numFmtId="0" fontId="25" fillId="0" borderId="0" xfId="0" applyFont="1" applyBorder="1" applyAlignment="1">
      <alignment horizontal="center" vertical="center"/>
    </xf>
    <xf numFmtId="0" fontId="30" fillId="0" borderId="0" xfId="0" applyFont="1" applyBorder="1" applyAlignment="1">
      <alignment horizontal="center" vertical="center"/>
    </xf>
    <xf numFmtId="0" fontId="2" fillId="0" borderId="0" xfId="0" applyFont="1" applyBorder="1" applyAlignment="1">
      <alignment horizontal="left" vertical="center" wrapText="1"/>
    </xf>
    <xf numFmtId="43" fontId="29" fillId="20" borderId="0" xfId="1" applyFont="1" applyFill="1" applyBorder="1" applyAlignment="1">
      <alignment horizontal="center" vertical="center"/>
    </xf>
    <xf numFmtId="43" fontId="26" fillId="0" borderId="0" xfId="1" applyFont="1" applyFill="1" applyBorder="1" applyAlignment="1">
      <alignment horizontal="right" vertical="center"/>
    </xf>
    <xf numFmtId="0" fontId="37" fillId="0" borderId="27" xfId="0" applyFont="1" applyBorder="1" applyAlignment="1">
      <alignment horizontal="center" vertical="center"/>
    </xf>
    <xf numFmtId="0" fontId="37" fillId="0" borderId="28" xfId="0" applyFont="1" applyBorder="1" applyAlignment="1">
      <alignment horizontal="center" vertical="center"/>
    </xf>
    <xf numFmtId="0" fontId="37" fillId="0" borderId="22" xfId="0" applyFont="1" applyBorder="1" applyAlignment="1">
      <alignment horizontal="center" vertical="center"/>
    </xf>
    <xf numFmtId="0" fontId="37" fillId="0" borderId="27" xfId="0" applyFont="1" applyBorder="1" applyAlignment="1">
      <alignment horizontal="center"/>
    </xf>
    <xf numFmtId="0" fontId="37" fillId="0" borderId="28" xfId="0" applyFont="1" applyBorder="1" applyAlignment="1">
      <alignment horizontal="center"/>
    </xf>
    <xf numFmtId="0" fontId="37" fillId="0" borderId="22" xfId="0" applyFont="1" applyBorder="1" applyAlignment="1">
      <alignment horizontal="center"/>
    </xf>
    <xf numFmtId="0" fontId="25" fillId="0" borderId="0" xfId="0" applyFont="1" applyAlignment="1">
      <alignment horizontal="center" vertical="center"/>
    </xf>
    <xf numFmtId="0" fontId="30" fillId="0" borderId="0" xfId="0" applyFont="1" applyAlignment="1">
      <alignment horizontal="center" vertical="center"/>
    </xf>
    <xf numFmtId="0" fontId="26" fillId="0" borderId="0" xfId="0" applyFont="1" applyAlignment="1">
      <alignment horizontal="left" vertical="center" wrapText="1"/>
    </xf>
    <xf numFmtId="0" fontId="37" fillId="18" borderId="13" xfId="0" applyFont="1" applyFill="1" applyBorder="1" applyAlignment="1">
      <alignment horizontal="center" vertical="center"/>
    </xf>
    <xf numFmtId="4" fontId="37" fillId="18" borderId="13" xfId="0" applyNumberFormat="1" applyFont="1" applyFill="1" applyBorder="1" applyAlignment="1">
      <alignment horizontal="center" vertical="center"/>
    </xf>
    <xf numFmtId="0" fontId="37" fillId="18" borderId="27" xfId="0" applyFont="1" applyFill="1" applyBorder="1" applyAlignment="1">
      <alignment horizontal="center"/>
    </xf>
    <xf numFmtId="0" fontId="37" fillId="18" borderId="28" xfId="0" applyFont="1" applyFill="1" applyBorder="1" applyAlignment="1">
      <alignment horizontal="center"/>
    </xf>
    <xf numFmtId="0" fontId="32" fillId="0" borderId="0" xfId="83" applyFont="1" applyFill="1" applyAlignment="1">
      <alignment horizontal="center" vertical="center" wrapText="1"/>
    </xf>
    <xf numFmtId="0" fontId="32" fillId="0" borderId="26" xfId="83" applyFont="1" applyFill="1" applyBorder="1" applyAlignment="1">
      <alignment horizontal="center" vertical="center" wrapText="1"/>
    </xf>
    <xf numFmtId="0" fontId="31" fillId="0" borderId="0" xfId="83" applyFill="1" applyAlignment="1">
      <alignment vertical="center"/>
    </xf>
    <xf numFmtId="0" fontId="35" fillId="0" borderId="0" xfId="83" applyFont="1" applyFill="1" applyAlignment="1">
      <alignment horizontal="right" vertical="top" wrapText="1"/>
    </xf>
    <xf numFmtId="0" fontId="27" fillId="0" borderId="14" xfId="42" applyFont="1" applyBorder="1" applyAlignment="1">
      <alignment horizontal="center" vertical="center"/>
    </xf>
    <xf numFmtId="0" fontId="27" fillId="0" borderId="33" xfId="42" applyFont="1" applyBorder="1" applyAlignment="1">
      <alignment horizontal="center" vertical="center"/>
    </xf>
    <xf numFmtId="0" fontId="27" fillId="0" borderId="32" xfId="42" applyFont="1" applyBorder="1" applyAlignment="1">
      <alignment horizontal="center" vertical="center" wrapText="1"/>
    </xf>
    <xf numFmtId="0" fontId="27" fillId="0" borderId="30" xfId="42" applyFont="1" applyBorder="1" applyAlignment="1">
      <alignment horizontal="center" vertical="center" wrapText="1"/>
    </xf>
    <xf numFmtId="0" fontId="27" fillId="0" borderId="21" xfId="42" applyFont="1" applyBorder="1" applyAlignment="1">
      <alignment horizontal="center" vertical="center" wrapText="1"/>
    </xf>
    <xf numFmtId="0" fontId="27" fillId="0" borderId="34" xfId="42" applyFont="1" applyBorder="1" applyAlignment="1">
      <alignment horizontal="center" vertical="center" wrapText="1"/>
    </xf>
    <xf numFmtId="0" fontId="27" fillId="0" borderId="2" xfId="42" applyFont="1" applyBorder="1" applyAlignment="1">
      <alignment horizontal="center" vertical="center" wrapText="1"/>
    </xf>
    <xf numFmtId="0" fontId="27" fillId="0" borderId="29" xfId="42" applyFont="1" applyBorder="1" applyAlignment="1">
      <alignment horizontal="center" vertical="center" wrapText="1"/>
    </xf>
    <xf numFmtId="0" fontId="27" fillId="0" borderId="32" xfId="42" applyFont="1" applyBorder="1" applyAlignment="1">
      <alignment horizontal="center" vertical="center"/>
    </xf>
    <xf numFmtId="0" fontId="27" fillId="0" borderId="21" xfId="42" applyFont="1" applyBorder="1" applyAlignment="1">
      <alignment horizontal="center" vertical="center"/>
    </xf>
    <xf numFmtId="0" fontId="27" fillId="0" borderId="34" xfId="42" applyFont="1" applyBorder="1" applyAlignment="1">
      <alignment horizontal="center" vertical="center"/>
    </xf>
    <xf numFmtId="0" fontId="27" fillId="0" borderId="29" xfId="42" applyFont="1" applyBorder="1" applyAlignment="1">
      <alignment horizontal="center" vertical="center"/>
    </xf>
    <xf numFmtId="0" fontId="27" fillId="0" borderId="13" xfId="42" applyFont="1" applyBorder="1" applyAlignment="1">
      <alignment horizontal="center"/>
    </xf>
    <xf numFmtId="10" fontId="15" fillId="0" borderId="36" xfId="42" applyNumberFormat="1" applyFont="1" applyBorder="1" applyAlignment="1">
      <alignment horizontal="center" vertical="center"/>
    </xf>
    <xf numFmtId="10" fontId="15" fillId="0" borderId="37" xfId="42" applyNumberFormat="1" applyFont="1" applyBorder="1" applyAlignment="1">
      <alignment horizontal="center" vertical="center"/>
    </xf>
    <xf numFmtId="10" fontId="15" fillId="0" borderId="40" xfId="42" applyNumberFormat="1" applyFont="1" applyBorder="1" applyAlignment="1">
      <alignment horizontal="center" vertical="center"/>
    </xf>
    <xf numFmtId="10" fontId="15" fillId="0" borderId="41" xfId="42" applyNumberFormat="1" applyFont="1" applyBorder="1" applyAlignment="1">
      <alignment horizontal="center" vertical="center"/>
    </xf>
    <xf numFmtId="179" fontId="42" fillId="0" borderId="47" xfId="81" applyNumberFormat="1" applyFont="1" applyFill="1" applyBorder="1" applyAlignment="1">
      <alignment horizontal="center"/>
    </xf>
    <xf numFmtId="0" fontId="15" fillId="0" borderId="36" xfId="42" applyFont="1" applyBorder="1"/>
    <xf numFmtId="0" fontId="15" fillId="0" borderId="37" xfId="42" applyFont="1" applyBorder="1"/>
    <xf numFmtId="10" fontId="15" fillId="0" borderId="44" xfId="42" applyNumberFormat="1" applyFont="1" applyBorder="1" applyAlignment="1">
      <alignment horizontal="center" vertical="center"/>
    </xf>
    <xf numFmtId="10" fontId="15" fillId="0" borderId="45" xfId="42" applyNumberFormat="1" applyFont="1" applyBorder="1" applyAlignment="1">
      <alignment horizontal="center" vertical="center"/>
    </xf>
    <xf numFmtId="10" fontId="15" fillId="0" borderId="27" xfId="42" applyNumberFormat="1" applyFont="1" applyBorder="1" applyAlignment="1">
      <alignment horizontal="center" vertical="center"/>
    </xf>
    <xf numFmtId="10" fontId="15" fillId="0" borderId="28" xfId="42" applyNumberFormat="1" applyFont="1" applyBorder="1" applyAlignment="1">
      <alignment horizontal="center" vertical="center"/>
    </xf>
    <xf numFmtId="10" fontId="15" fillId="0" borderId="22" xfId="42" applyNumberFormat="1" applyFont="1" applyBorder="1" applyAlignment="1">
      <alignment horizontal="center" vertical="center"/>
    </xf>
    <xf numFmtId="0" fontId="15" fillId="0" borderId="27" xfId="42" applyFont="1" applyBorder="1" applyAlignment="1">
      <alignment horizontal="center"/>
    </xf>
    <xf numFmtId="0" fontId="15" fillId="0" borderId="28" xfId="42" applyFont="1" applyBorder="1" applyAlignment="1">
      <alignment horizontal="center"/>
    </xf>
    <xf numFmtId="0" fontId="15" fillId="0" borderId="22" xfId="42" applyFont="1" applyBorder="1" applyAlignment="1">
      <alignment horizontal="center"/>
    </xf>
    <xf numFmtId="179" fontId="27" fillId="0" borderId="30" xfId="42" applyNumberFormat="1" applyFont="1" applyBorder="1" applyAlignment="1">
      <alignment horizontal="center"/>
    </xf>
    <xf numFmtId="179" fontId="42" fillId="0" borderId="48" xfId="81" applyNumberFormat="1" applyFont="1" applyFill="1" applyBorder="1" applyAlignment="1">
      <alignment horizontal="center"/>
    </xf>
    <xf numFmtId="179" fontId="42" fillId="0" borderId="40" xfId="81" applyNumberFormat="1" applyFont="1" applyFill="1" applyBorder="1" applyAlignment="1">
      <alignment horizontal="center"/>
    </xf>
    <xf numFmtId="179" fontId="42" fillId="0" borderId="41" xfId="81" applyNumberFormat="1" applyFont="1" applyFill="1" applyBorder="1" applyAlignment="1">
      <alignment horizontal="center"/>
    </xf>
    <xf numFmtId="179" fontId="42" fillId="0" borderId="49" xfId="81" applyNumberFormat="1" applyFont="1" applyFill="1" applyBorder="1" applyAlignment="1">
      <alignment horizontal="center"/>
    </xf>
    <xf numFmtId="179" fontId="42" fillId="0" borderId="44" xfId="81" applyNumberFormat="1" applyFont="1" applyFill="1" applyBorder="1" applyAlignment="1">
      <alignment horizontal="center"/>
    </xf>
    <xf numFmtId="179" fontId="42" fillId="0" borderId="45" xfId="81" applyNumberFormat="1" applyFont="1" applyFill="1" applyBorder="1" applyAlignment="1">
      <alignment horizontal="center"/>
    </xf>
  </cellXfs>
  <cellStyles count="84">
    <cellStyle name="20% - Ênfase1 2" xfId="3"/>
    <cellStyle name="20% - Ênfase2 2" xfId="4"/>
    <cellStyle name="20% - Ênfase3 2" xfId="5"/>
    <cellStyle name="20% - Ênfase4 2" xfId="6"/>
    <cellStyle name="20% - Ênfase5 2" xfId="7"/>
    <cellStyle name="20% - Ênfase6 2" xfId="8"/>
    <cellStyle name="40% - Ênfase1 2" xfId="9"/>
    <cellStyle name="40% - Ênfase2 2" xfId="10"/>
    <cellStyle name="40% - Ênfase3 2" xfId="11"/>
    <cellStyle name="40% - Ênfase4 2" xfId="12"/>
    <cellStyle name="40% - Ênfase5 2" xfId="13"/>
    <cellStyle name="40% - Ênfase6 2" xfId="14"/>
    <cellStyle name="60% - Ênfase1 2" xfId="15"/>
    <cellStyle name="60% - Ênfase2 2" xfId="16"/>
    <cellStyle name="60% - Ênfase3 2" xfId="17"/>
    <cellStyle name="60% - Ênfase4 2" xfId="18"/>
    <cellStyle name="60% - Ênfase5 2" xfId="19"/>
    <cellStyle name="60% - Ênfase6 2" xfId="20"/>
    <cellStyle name="Bom 2" xfId="21"/>
    <cellStyle name="Cálculo 2" xfId="22"/>
    <cellStyle name="Célula de Verificação 2" xfId="23"/>
    <cellStyle name="Célula Vinculada 2" xfId="24"/>
    <cellStyle name="Ênfase1 2" xfId="25"/>
    <cellStyle name="Ênfase2 2" xfId="26"/>
    <cellStyle name="Ênfase3 2" xfId="27"/>
    <cellStyle name="Ênfase4 2" xfId="28"/>
    <cellStyle name="Ênfase5 2" xfId="29"/>
    <cellStyle name="Ênfase6 2" xfId="30"/>
    <cellStyle name="Entrada 2" xfId="31"/>
    <cellStyle name="Followed Hyperlink" xfId="32"/>
    <cellStyle name="Incorreto 2" xfId="33"/>
    <cellStyle name="Millares [0]_WDM-1" xfId="34"/>
    <cellStyle name="Millares_WDM-1" xfId="35"/>
    <cellStyle name="Moeda" xfId="82" builtinId="4"/>
    <cellStyle name="Moeda 2" xfId="36"/>
    <cellStyle name="Moeda 3" xfId="37"/>
    <cellStyle name="Moeda 4" xfId="38"/>
    <cellStyle name="Moeda 5" xfId="81"/>
    <cellStyle name="Moneda [0]_WDM-1" xfId="39"/>
    <cellStyle name="Moneda_WDM-1" xfId="40"/>
    <cellStyle name="Neutra 2" xfId="41"/>
    <cellStyle name="Normal" xfId="0" builtinId="0"/>
    <cellStyle name="Normal 2" xfId="42"/>
    <cellStyle name="Normal 2 2" xfId="43"/>
    <cellStyle name="Normal 2 2 2" xfId="44"/>
    <cellStyle name="Normal 2 2 3" xfId="45"/>
    <cellStyle name="Normal 2 3" xfId="46"/>
    <cellStyle name="Normal 2_Pasta1" xfId="47"/>
    <cellStyle name="Normal 3" xfId="48"/>
    <cellStyle name="Normal 4" xfId="49"/>
    <cellStyle name="Normal 5" xfId="2"/>
    <cellStyle name="Normal 6" xfId="50"/>
    <cellStyle name="Normal 7" xfId="83"/>
    <cellStyle name="Nota 2" xfId="51"/>
    <cellStyle name="Percentagem 2" xfId="52"/>
    <cellStyle name="Porcentagem 2" xfId="53"/>
    <cellStyle name="Porcentagem 3" xfId="54"/>
    <cellStyle name="Porcentagem 4" xfId="80"/>
    <cellStyle name="Saída 2" xfId="55"/>
    <cellStyle name="Separador de milhares" xfId="1" builtinId="3"/>
    <cellStyle name="Separador de milhares 2" xfId="56"/>
    <cellStyle name="Separador de milhares 2 2" xfId="57"/>
    <cellStyle name="Separador de milhares 2 3" xfId="58"/>
    <cellStyle name="Separador de milhares 3" xfId="59"/>
    <cellStyle name="Separador de milhares 4" xfId="60"/>
    <cellStyle name="Separador de milhares 5" xfId="61"/>
    <cellStyle name="Separador de milhares 6" xfId="62"/>
    <cellStyle name="Separador de milhares 7" xfId="63"/>
    <cellStyle name="Separador de milhares 8" xfId="64"/>
    <cellStyle name="Separador de milhares 9" xfId="65"/>
    <cellStyle name="SUBTIT" xfId="66"/>
    <cellStyle name="Texto de Aviso 2" xfId="67"/>
    <cellStyle name="Texto Explicativo 2" xfId="68"/>
    <cellStyle name="Título 1 2" xfId="69"/>
    <cellStyle name="Título 2 2" xfId="70"/>
    <cellStyle name="Título 3 2" xfId="71"/>
    <cellStyle name="Título 4 2" xfId="72"/>
    <cellStyle name="Título 5" xfId="73"/>
    <cellStyle name="Total 2" xfId="74"/>
    <cellStyle name="Vírgula 2" xfId="75"/>
    <cellStyle name="Vírgula 2 2" xfId="76"/>
    <cellStyle name="Vírgula 3" xfId="77"/>
    <cellStyle name="Vírgula 4" xfId="78"/>
    <cellStyle name="Vírgula 5" xfId="79"/>
  </cellStyles>
  <dxfs count="4">
    <dxf>
      <fill>
        <patternFill patternType="gray125">
          <bgColor indexed="51"/>
        </patternFill>
      </fill>
    </dxf>
    <dxf>
      <fill>
        <patternFill patternType="gray0625">
          <bgColor indexed="51"/>
        </patternFill>
      </fill>
    </dxf>
    <dxf>
      <font>
        <b/>
        <i val="0"/>
      </font>
      <fill>
        <patternFill>
          <bgColor rgb="FFFF0000"/>
        </patternFill>
      </fill>
    </dxf>
    <dxf>
      <fill>
        <patternFill>
          <bgColor theme="0" tint="-0.349986266670735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haredStrings" Target="sharedStrings.xml"/><Relationship Id="rId5" Type="http://schemas.openxmlformats.org/officeDocument/2006/relationships/externalLink" Target="externalLinks/externalLink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207818</xdr:colOff>
      <xdr:row>0</xdr:row>
      <xdr:rowOff>138545</xdr:rowOff>
    </xdr:from>
    <xdr:to>
      <xdr:col>2</xdr:col>
      <xdr:colOff>731357</xdr:colOff>
      <xdr:row>2</xdr:row>
      <xdr:rowOff>343152</xdr:rowOff>
    </xdr:to>
    <xdr:pic>
      <xdr:nvPicPr>
        <xdr:cNvPr id="2" name="Imagem 1">
          <a:extLst>
            <a:ext uri="{FF2B5EF4-FFF2-40B4-BE49-F238E27FC236}">
              <a16:creationId xmlns:a16="http://schemas.microsoft.com/office/drawing/2014/main" xmlns="" id="{3EC99BE8-94A5-4654-A5A6-ADDA729F92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207818" y="138545"/>
          <a:ext cx="2324630" cy="11051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156882</xdr:colOff>
      <xdr:row>0</xdr:row>
      <xdr:rowOff>123265</xdr:rowOff>
    </xdr:from>
    <xdr:to>
      <xdr:col>1</xdr:col>
      <xdr:colOff>1053352</xdr:colOff>
      <xdr:row>2</xdr:row>
      <xdr:rowOff>246897</xdr:rowOff>
    </xdr:to>
    <xdr:pic>
      <xdr:nvPicPr>
        <xdr:cNvPr id="2" name="Imagem 1">
          <a:extLst>
            <a:ext uri="{FF2B5EF4-FFF2-40B4-BE49-F238E27FC236}">
              <a16:creationId xmlns:a16="http://schemas.microsoft.com/office/drawing/2014/main" xmlns="" id="{15DE044F-B2E6-48AB-A723-C917A2EE64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156882" y="123265"/>
          <a:ext cx="1582270" cy="7522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204106</xdr:colOff>
      <xdr:row>0</xdr:row>
      <xdr:rowOff>190500</xdr:rowOff>
    </xdr:from>
    <xdr:to>
      <xdr:col>1</xdr:col>
      <xdr:colOff>824405</xdr:colOff>
      <xdr:row>1</xdr:row>
      <xdr:rowOff>394607</xdr:rowOff>
    </xdr:to>
    <xdr:pic>
      <xdr:nvPicPr>
        <xdr:cNvPr id="2" name="Imagem 1">
          <a:extLst>
            <a:ext uri="{FF2B5EF4-FFF2-40B4-BE49-F238E27FC236}">
              <a16:creationId xmlns:a16="http://schemas.microsoft.com/office/drawing/2014/main" xmlns="" id="{5F6DDB88-E6E4-4AD0-99C5-6C5C7C8373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204106" y="190500"/>
          <a:ext cx="1545585" cy="7347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104775</xdr:rowOff>
    </xdr:from>
    <xdr:to>
      <xdr:col>0</xdr:col>
      <xdr:colOff>1533525</xdr:colOff>
      <xdr:row>3</xdr:row>
      <xdr:rowOff>49655</xdr:rowOff>
    </xdr:to>
    <xdr:pic>
      <xdr:nvPicPr>
        <xdr:cNvPr id="2" name="Imagem 1">
          <a:extLst>
            <a:ext uri="{FF2B5EF4-FFF2-40B4-BE49-F238E27FC236}">
              <a16:creationId xmlns:a16="http://schemas.microsoft.com/office/drawing/2014/main" xmlns="" id="{17FC7AC8-E089-43AA-89FA-C9C12F66D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66675" y="104775"/>
          <a:ext cx="1466850" cy="6973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ivi\Downloads\Orc.%20Rotat&#243;ria%20Mangueir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astaobras$\pastaobras$\Users\carlosxavier\Downloads\OR&#199;AMENTO%20QUADRA%20DOS%20CAMELO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LANILHA SINTÉTICA"/>
      <sheetName val="PLANILHA - MAPA DESCONTO"/>
      <sheetName val="CRONOGRAMA"/>
      <sheetName val="CPUs"/>
      <sheetName val="ANÁLISE COMPOSIÇÕES"/>
      <sheetName val="ANÁLISE COMPOSIÇÕES CURVA A"/>
      <sheetName val="PLANILHA CURVA A"/>
      <sheetName val="CPUs AUXILIARES todas"/>
      <sheetName val="CPUs AUXILIARES AJUSTADAS"/>
      <sheetName val="COMPOSIÇÃO"/>
      <sheetName val="BDI"/>
    </sheetNames>
    <sheetDataSet>
      <sheetData sheetId="0"/>
      <sheetData sheetId="1">
        <row r="4">
          <cell r="A4" t="str">
            <v>OBJETO: CONTRATAÇÃO DE EMPRESA ESPECIALIZADA EM IMPLANTAÇÃO VIÁRIA DE ROTATÓRIA - INTERSEÇÃO MANGUEIRA - LOCALIZADA NO CRUZAMENTO DA AVENIDA FRIMISA/DOUTOR ANGELO TEIXEIRA DA COSTA COM AVENIDA A E RUA PEDRO JOSÉ DE CARVALHO – BAIRRO FRIMISA, SANTA LUZIA, MINAS GERAIS.</v>
          </cell>
        </row>
        <row r="10">
          <cell r="I10" t="str">
            <v>PR. TOTAL C / BDI</v>
          </cell>
        </row>
        <row r="11">
          <cell r="D11" t="str">
            <v>TOTAL GERAL</v>
          </cell>
          <cell r="I11">
            <v>3461117.5540999994</v>
          </cell>
        </row>
        <row r="12">
          <cell r="A12">
            <v>1</v>
          </cell>
          <cell r="D12" t="str">
            <v>SERVIÇOS PRELIMINARES</v>
          </cell>
          <cell r="F12">
            <v>0</v>
          </cell>
          <cell r="I12">
            <v>101750.05499999999</v>
          </cell>
        </row>
        <row r="13">
          <cell r="A13" t="str">
            <v>1.1</v>
          </cell>
          <cell r="B13" t="str">
            <v>SETOP</v>
          </cell>
          <cell r="C13" t="str">
            <v>ED-16660</v>
          </cell>
          <cell r="D13" t="str">
            <v>FORNECIMENTO E COLOCAÇÃO DE PLACA DE OBRA EM CHAPA GALVANIZADA #26, ESP. 0,45 MM, PLOTADA COM ADESIVO VINÍLICO, AFIXADA COM REBITES 4,8X40 MM, EM ESTRUTURA METÁLICA DE METALON 20X20 MM, ESP. 1,25 MM, INCLUSIVE SUPORTE EM EUCALIPTO AUTOCLAVADO PINTADO COM TINTA PVA DUAS (2) DEMÃOS</v>
          </cell>
          <cell r="E13" t="str">
            <v>m2</v>
          </cell>
          <cell r="F13">
            <v>4.5</v>
          </cell>
          <cell r="G13">
            <v>210.39</v>
          </cell>
          <cell r="H13">
            <v>255.31</v>
          </cell>
          <cell r="I13">
            <v>1148.895</v>
          </cell>
        </row>
        <row r="14">
          <cell r="A14" t="str">
            <v>1.2</v>
          </cell>
          <cell r="B14" t="str">
            <v>SETOP</v>
          </cell>
          <cell r="C14" t="str">
            <v>IIO-LIG-005</v>
          </cell>
          <cell r="D14" t="str">
            <v>LIGAÇÃO DE ÁGUA PROVISÓRIA PARA CANTEIRO,  INCLUSIVE HIDRÔMETRO E CAVALETE PARA MEDIÇÃO DE ÁGUA - ENTRADA PRINCIPAL, EM AÇO GALVANIZADO DN 20MM (1/2") - PADRÃO CONCESSIONÁRIA</v>
          </cell>
          <cell r="E14" t="str">
            <v>un</v>
          </cell>
          <cell r="F14">
            <v>1</v>
          </cell>
          <cell r="G14">
            <v>370.18</v>
          </cell>
          <cell r="H14">
            <v>449.21</v>
          </cell>
          <cell r="I14">
            <v>449.21</v>
          </cell>
        </row>
        <row r="15">
          <cell r="A15" t="str">
            <v>1.3</v>
          </cell>
          <cell r="B15" t="str">
            <v>SETOP</v>
          </cell>
          <cell r="C15" t="str">
            <v>IIO-LIG-010</v>
          </cell>
          <cell r="D15" t="str">
            <v>LIGAÇÃO PROVISÓRIA DE LUZ E FORÇA-PADRÃO PROVISÓRIO 30KVA</v>
          </cell>
          <cell r="E15" t="str">
            <v>U</v>
          </cell>
          <cell r="F15">
            <v>1</v>
          </cell>
          <cell r="G15">
            <v>639.92999999999995</v>
          </cell>
          <cell r="H15">
            <v>776.56</v>
          </cell>
          <cell r="I15">
            <v>776.56</v>
          </cell>
        </row>
        <row r="16">
          <cell r="A16" t="str">
            <v>1.4</v>
          </cell>
          <cell r="B16" t="str">
            <v>SUDECAP</v>
          </cell>
          <cell r="C16" t="str">
            <v>01.02.07</v>
          </cell>
          <cell r="D16" t="str">
            <v>BARRACAO DE OBRA  - VESTIARIO TIPO II</v>
          </cell>
          <cell r="E16" t="str">
            <v>UN</v>
          </cell>
          <cell r="F16">
            <v>1</v>
          </cell>
          <cell r="G16">
            <v>12276.66</v>
          </cell>
          <cell r="H16">
            <v>14897.73</v>
          </cell>
          <cell r="I16">
            <v>14897.73</v>
          </cell>
        </row>
        <row r="17">
          <cell r="A17" t="str">
            <v>1.5</v>
          </cell>
          <cell r="B17" t="str">
            <v>SUDECAP</v>
          </cell>
          <cell r="C17" t="str">
            <v>01.02.21</v>
          </cell>
          <cell r="D17" t="str">
            <v>BARRACAO DE OBRA  - INSTALAÇAO SANITARIA TIPO II</v>
          </cell>
          <cell r="E17" t="str">
            <v>UN</v>
          </cell>
          <cell r="F17">
            <v>1</v>
          </cell>
          <cell r="G17">
            <v>7838.5</v>
          </cell>
          <cell r="H17">
            <v>9512.02</v>
          </cell>
          <cell r="I17">
            <v>9512.02</v>
          </cell>
        </row>
        <row r="18">
          <cell r="A18" t="str">
            <v>1.6</v>
          </cell>
          <cell r="B18" t="str">
            <v>SUDECAP</v>
          </cell>
          <cell r="C18" t="str">
            <v>01.01.11</v>
          </cell>
          <cell r="D18" t="str">
            <v>ESCRITORIO DE OBRA  - ESCRITORIO DE EMPREITEIRA TIPO I</v>
          </cell>
          <cell r="E18" t="str">
            <v>UN</v>
          </cell>
          <cell r="F18">
            <v>1</v>
          </cell>
          <cell r="G18">
            <v>7834.06</v>
          </cell>
          <cell r="H18">
            <v>9506.6299999999992</v>
          </cell>
          <cell r="I18">
            <v>9506.6299999999992</v>
          </cell>
        </row>
        <row r="19">
          <cell r="A19" t="str">
            <v>1.7</v>
          </cell>
          <cell r="B19" t="str">
            <v>SUDECAP</v>
          </cell>
          <cell r="C19" t="str">
            <v>01.02.13</v>
          </cell>
          <cell r="D19" t="str">
            <v>BARRACAO DE OBRA  - DEPOSITO E FERRAMENTARIA TIPO II</v>
          </cell>
          <cell r="E19" t="str">
            <v>UN</v>
          </cell>
          <cell r="F19">
            <v>1</v>
          </cell>
          <cell r="G19">
            <v>6582.3</v>
          </cell>
          <cell r="H19">
            <v>7987.62</v>
          </cell>
          <cell r="I19">
            <v>7987.62</v>
          </cell>
        </row>
        <row r="20">
          <cell r="A20" t="str">
            <v>1.8</v>
          </cell>
          <cell r="B20" t="str">
            <v>SUDECAP</v>
          </cell>
          <cell r="C20" t="str">
            <v>01.02.25</v>
          </cell>
          <cell r="D20" t="str">
            <v>BARRACAO DE OBRA  - REFEITORIO TIPO I</v>
          </cell>
          <cell r="E20" t="str">
            <v>UN</v>
          </cell>
          <cell r="F20">
            <v>1</v>
          </cell>
          <cell r="G20">
            <v>4880.58</v>
          </cell>
          <cell r="H20">
            <v>5922.58</v>
          </cell>
          <cell r="I20">
            <v>5922.58</v>
          </cell>
        </row>
        <row r="21">
          <cell r="A21" t="str">
            <v>1.9</v>
          </cell>
          <cell r="B21" t="str">
            <v>SUDECAP</v>
          </cell>
          <cell r="C21" t="str">
            <v>01.04.02</v>
          </cell>
          <cell r="D21" t="str">
            <v>TAPUME PADRAO SUDECAP (TIPO I, II E III)  - COMPENSADO 10MM FIXAÇAO ENTERRADA</v>
          </cell>
          <cell r="E21" t="str">
            <v>M</v>
          </cell>
          <cell r="F21">
            <v>50</v>
          </cell>
          <cell r="G21">
            <v>98.54</v>
          </cell>
          <cell r="H21">
            <v>119.58</v>
          </cell>
          <cell r="I21">
            <v>5979</v>
          </cell>
        </row>
        <row r="22">
          <cell r="A22" t="str">
            <v>1.10</v>
          </cell>
          <cell r="B22" t="str">
            <v>SUDECAP</v>
          </cell>
          <cell r="C22" t="str">
            <v>01.04.09</v>
          </cell>
          <cell r="D22" t="str">
            <v>TAPUME PADRAO SUDECAP (TIPO I, II E III)  - TELA-TAPUME DE POLIPROPILENO H= 1,20 M, INCL. BASE</v>
          </cell>
          <cell r="E22" t="str">
            <v>M</v>
          </cell>
          <cell r="F22">
            <v>500</v>
          </cell>
          <cell r="G22">
            <v>7.88</v>
          </cell>
          <cell r="H22">
            <v>9.56</v>
          </cell>
          <cell r="I22">
            <v>4780</v>
          </cell>
        </row>
        <row r="23">
          <cell r="A23" t="str">
            <v>1.11</v>
          </cell>
          <cell r="B23" t="str">
            <v>SUDECAP</v>
          </cell>
          <cell r="C23" t="str">
            <v>01.11.06</v>
          </cell>
          <cell r="D23" t="str">
            <v>SINALIZAÇAO  - CONE MASTER 75CM BASE DE BORRACHA CORPO POLIETILEN</v>
          </cell>
          <cell r="E23" t="str">
            <v>UN</v>
          </cell>
          <cell r="F23">
            <v>100</v>
          </cell>
          <cell r="G23">
            <v>78.92</v>
          </cell>
          <cell r="H23">
            <v>95.77</v>
          </cell>
          <cell r="I23">
            <v>9577</v>
          </cell>
        </row>
        <row r="24">
          <cell r="A24" t="str">
            <v>1.12</v>
          </cell>
          <cell r="B24" t="str">
            <v>SUDECAP</v>
          </cell>
          <cell r="C24" t="str">
            <v>01.11.04</v>
          </cell>
          <cell r="D24" t="str">
            <v>SINALIZAÇAO  - PLACA 0,50X0,50M CH.GALV.22 CAVALETE METALON 20X20</v>
          </cell>
          <cell r="E24" t="str">
            <v>UNMES</v>
          </cell>
          <cell r="F24">
            <v>120</v>
          </cell>
          <cell r="G24">
            <v>10.31</v>
          </cell>
          <cell r="H24">
            <v>12.51</v>
          </cell>
          <cell r="I24">
            <v>1501.2</v>
          </cell>
        </row>
        <row r="25">
          <cell r="A25" t="str">
            <v>1.13</v>
          </cell>
          <cell r="B25" t="str">
            <v>SUDECAP</v>
          </cell>
          <cell r="C25" t="str">
            <v>01.11.05</v>
          </cell>
          <cell r="D25" t="str">
            <v>SINALIZAÇAO  - FAIXA 6,0X0,80M TECIDO MORIM SUPORTE EM EUCALIPTO</v>
          </cell>
          <cell r="E25" t="str">
            <v>UN</v>
          </cell>
          <cell r="F25">
            <v>10</v>
          </cell>
          <cell r="G25">
            <v>171.39</v>
          </cell>
          <cell r="H25">
            <v>207.98</v>
          </cell>
          <cell r="I25">
            <v>2079.7999999999997</v>
          </cell>
        </row>
        <row r="26">
          <cell r="A26" t="str">
            <v>1.14</v>
          </cell>
          <cell r="B26" t="str">
            <v>SUDECAP</v>
          </cell>
          <cell r="C26" t="str">
            <v>01.11.08</v>
          </cell>
          <cell r="D26" t="str">
            <v>SINALIZAÇAO  - SINALIZADOR ELET.MONOLIGHT LED 60 A 70 FLASHES/MIN</v>
          </cell>
          <cell r="E26" t="str">
            <v>UN</v>
          </cell>
          <cell r="F26">
            <v>25</v>
          </cell>
          <cell r="G26">
            <v>133.31</v>
          </cell>
          <cell r="H26">
            <v>161.77000000000001</v>
          </cell>
          <cell r="I26">
            <v>4044.2500000000005</v>
          </cell>
        </row>
        <row r="27">
          <cell r="A27" t="str">
            <v>1.15</v>
          </cell>
          <cell r="B27" t="str">
            <v>SUDECAP</v>
          </cell>
          <cell r="C27" t="str">
            <v>43.01.03</v>
          </cell>
          <cell r="D27" t="str">
            <v>TOPOGRAFIA  - EQUIPE DE TOPOGRAFIA - OBRA</v>
          </cell>
          <cell r="E27" t="str">
            <v>MES</v>
          </cell>
          <cell r="F27">
            <v>1</v>
          </cell>
          <cell r="G27">
            <v>19437.63</v>
          </cell>
          <cell r="H27">
            <v>23587.56</v>
          </cell>
          <cell r="I27">
            <v>23587.56</v>
          </cell>
        </row>
        <row r="28">
          <cell r="A28">
            <v>2</v>
          </cell>
          <cell r="D28" t="str">
            <v>ADMINISTRAÇÃO LOCAL</v>
          </cell>
          <cell r="F28">
            <v>0</v>
          </cell>
          <cell r="G28">
            <v>0</v>
          </cell>
          <cell r="H28">
            <v>0</v>
          </cell>
          <cell r="I28">
            <v>306521.14</v>
          </cell>
        </row>
        <row r="29">
          <cell r="A29" t="str">
            <v>2.1</v>
          </cell>
          <cell r="B29" t="str">
            <v>COMPOSIÇÃO</v>
          </cell>
          <cell r="C29" t="str">
            <v>CP-ADM</v>
          </cell>
          <cell r="D29" t="str">
            <v>ADMINISTRAÇÃO LOCAL</v>
          </cell>
          <cell r="E29" t="str">
            <v>UN</v>
          </cell>
          <cell r="F29">
            <v>1</v>
          </cell>
          <cell r="G29">
            <v>252592.62</v>
          </cell>
          <cell r="H29">
            <v>306521.14</v>
          </cell>
          <cell r="I29">
            <v>306521.14</v>
          </cell>
        </row>
        <row r="30">
          <cell r="A30">
            <v>3</v>
          </cell>
          <cell r="D30" t="str">
            <v>DEMOLIÇÕES E REMOÇÕES</v>
          </cell>
          <cell r="F30">
            <v>0</v>
          </cell>
          <cell r="G30">
            <v>0</v>
          </cell>
          <cell r="H30">
            <v>0</v>
          </cell>
          <cell r="I30">
            <v>50577.525999999998</v>
          </cell>
        </row>
        <row r="31">
          <cell r="A31" t="str">
            <v>3.1</v>
          </cell>
          <cell r="B31" t="str">
            <v>SUDECAP</v>
          </cell>
          <cell r="C31" t="str">
            <v>02.11.07</v>
          </cell>
          <cell r="D31" t="str">
            <v>DEMOLIÇAO DE PASSEIO E PAVIMENTO  - DE REVESTIMENTO ASFALTICO COM EQUIP. PNEUMATICO</v>
          </cell>
          <cell r="E31" t="str">
            <v>M2</v>
          </cell>
          <cell r="F31">
            <v>2135</v>
          </cell>
          <cell r="G31">
            <v>13.02</v>
          </cell>
          <cell r="H31">
            <v>15.8</v>
          </cell>
          <cell r="I31">
            <v>33733</v>
          </cell>
        </row>
        <row r="32">
          <cell r="A32" t="str">
            <v>3.2</v>
          </cell>
          <cell r="B32" t="str">
            <v>SUDECAP</v>
          </cell>
          <cell r="C32" t="str">
            <v>02.14.01</v>
          </cell>
          <cell r="D32" t="str">
            <v>DEMOLIÇAO MANUAL, DE ALVENARIA INCL. AFASTAMENTO  - DE ALVENARIA DE TIJOLOS E BLOCOS</v>
          </cell>
          <cell r="E32" t="str">
            <v>M3</v>
          </cell>
          <cell r="F32">
            <v>25</v>
          </cell>
          <cell r="G32">
            <v>99.76</v>
          </cell>
          <cell r="H32">
            <v>121.06</v>
          </cell>
          <cell r="I32">
            <v>3026.5</v>
          </cell>
        </row>
        <row r="33">
          <cell r="A33" t="str">
            <v>3.3</v>
          </cell>
          <cell r="B33" t="str">
            <v>SUDECAP</v>
          </cell>
          <cell r="C33" t="str">
            <v>02.15.01</v>
          </cell>
          <cell r="D33" t="str">
            <v>REMOÇAO DE MEIO-FIO  - PREMOLDADO DE CONCRETO</v>
          </cell>
          <cell r="E33" t="str">
            <v>M</v>
          </cell>
          <cell r="F33">
            <v>400</v>
          </cell>
          <cell r="G33">
            <v>7.77</v>
          </cell>
          <cell r="H33">
            <v>9.43</v>
          </cell>
          <cell r="I33">
            <v>3772</v>
          </cell>
        </row>
        <row r="34">
          <cell r="A34" t="str">
            <v>3.4</v>
          </cell>
          <cell r="B34" t="str">
            <v>SUDECAP</v>
          </cell>
          <cell r="C34" t="str">
            <v>03.12.03</v>
          </cell>
          <cell r="D34" t="str">
            <v>CARGA DE MATERIAL DE QQUER NATUREZA SOBRE CAMINHAO  - MECANICA</v>
          </cell>
          <cell r="E34" t="str">
            <v>M3</v>
          </cell>
          <cell r="F34">
            <v>155.75</v>
          </cell>
          <cell r="G34">
            <v>2.34</v>
          </cell>
          <cell r="H34">
            <v>2.84</v>
          </cell>
          <cell r="I34">
            <v>442.33</v>
          </cell>
        </row>
        <row r="35">
          <cell r="A35" t="str">
            <v>3.5</v>
          </cell>
          <cell r="B35" t="str">
            <v>SUDECAP</v>
          </cell>
          <cell r="C35" t="str">
            <v>02.28.04</v>
          </cell>
          <cell r="D35" t="str">
            <v>TRANSPORTE DE MATERIAL DEMOLIDO EM CAMINHAO  - DMT  &gt; 5 KM</v>
          </cell>
          <cell r="E35" t="str">
            <v>M3KM</v>
          </cell>
          <cell r="F35">
            <v>1868.4</v>
          </cell>
          <cell r="G35">
            <v>1.6</v>
          </cell>
          <cell r="H35">
            <v>1.94</v>
          </cell>
          <cell r="I35">
            <v>3624.6959999999999</v>
          </cell>
        </row>
        <row r="36">
          <cell r="A36" t="str">
            <v>3.6</v>
          </cell>
          <cell r="B36" t="str">
            <v>SUDECAP</v>
          </cell>
          <cell r="C36" t="str">
            <v>02.31.01</v>
          </cell>
          <cell r="D36" t="str">
            <v>SUPRESSAO DE ARVORE  - SUP. ARVORE PEQ. PORTE (ATE 3M)INCLUS. CORTE LENHA</v>
          </cell>
          <cell r="E36" t="str">
            <v>UN</v>
          </cell>
          <cell r="F36">
            <v>20</v>
          </cell>
          <cell r="G36">
            <v>135.22999999999999</v>
          </cell>
          <cell r="H36">
            <v>164.1</v>
          </cell>
          <cell r="I36">
            <v>3282</v>
          </cell>
        </row>
        <row r="37">
          <cell r="A37" t="str">
            <v>3.7</v>
          </cell>
          <cell r="B37" t="str">
            <v>SUDECAP</v>
          </cell>
          <cell r="C37" t="str">
            <v>02.31.02</v>
          </cell>
          <cell r="D37" t="str">
            <v>SUPRESSAO DE ARVORE  - SUPRESSAO ARVORE MEDIO PORTE INCLUS. CORTE LINHA</v>
          </cell>
          <cell r="E37" t="str">
            <v>UN</v>
          </cell>
          <cell r="F37">
            <v>10</v>
          </cell>
          <cell r="G37">
            <v>222.25</v>
          </cell>
          <cell r="H37">
            <v>269.7</v>
          </cell>
          <cell r="I37">
            <v>2697</v>
          </cell>
        </row>
        <row r="38">
          <cell r="A38">
            <v>4</v>
          </cell>
          <cell r="D38" t="str">
            <v>TRABALHOS EM TERRA</v>
          </cell>
          <cell r="F38">
            <v>0</v>
          </cell>
          <cell r="G38">
            <v>0</v>
          </cell>
          <cell r="H38">
            <v>0</v>
          </cell>
          <cell r="I38">
            <v>509613.90899999999</v>
          </cell>
        </row>
        <row r="39">
          <cell r="A39" t="str">
            <v>4.1</v>
          </cell>
          <cell r="B39" t="str">
            <v>SUDECAP</v>
          </cell>
          <cell r="C39" t="str">
            <v>03.01.02</v>
          </cell>
          <cell r="D39" t="str">
            <v>DESMATAMENTO, DESTOCAMENTO E LIMPEZA DO TERRENO  - DESMATAMENTO,DESTOC.E LIMPEZA,INCL.TRANSP. ATE 50M</v>
          </cell>
          <cell r="E39" t="str">
            <v>M2</v>
          </cell>
          <cell r="F39">
            <v>5320</v>
          </cell>
          <cell r="G39">
            <v>0.67</v>
          </cell>
          <cell r="H39">
            <v>0.81</v>
          </cell>
          <cell r="I39">
            <v>4309.2000000000007</v>
          </cell>
        </row>
        <row r="40">
          <cell r="A40" t="str">
            <v>4.2</v>
          </cell>
          <cell r="B40" t="str">
            <v>SUDECAP</v>
          </cell>
          <cell r="C40" t="str">
            <v>03.05.01</v>
          </cell>
          <cell r="D40" t="str">
            <v>ESCAVAÇAO E CARGA MECANIZADA  - EM MATERIAL DE 1ª CATEGORIA</v>
          </cell>
          <cell r="E40" t="str">
            <v>M3</v>
          </cell>
          <cell r="F40">
            <v>13020.7</v>
          </cell>
          <cell r="G40">
            <v>5.91</v>
          </cell>
          <cell r="H40">
            <v>7.17</v>
          </cell>
          <cell r="I40">
            <v>93358.419000000009</v>
          </cell>
        </row>
        <row r="41">
          <cell r="A41" t="str">
            <v>4.3</v>
          </cell>
          <cell r="B41" t="str">
            <v>SUDECAP</v>
          </cell>
          <cell r="C41" t="str">
            <v>03.12.03</v>
          </cell>
          <cell r="D41" t="str">
            <v>CARGA DE MATERIAL DE QQUER NATUREZA SOBRE CAMINHAO  - MECANICA</v>
          </cell>
          <cell r="E41" t="str">
            <v>M3</v>
          </cell>
          <cell r="F41">
            <v>1064</v>
          </cell>
          <cell r="G41">
            <v>2.34</v>
          </cell>
          <cell r="H41">
            <v>2.84</v>
          </cell>
          <cell r="I41">
            <v>3021.7599999999998</v>
          </cell>
        </row>
        <row r="42">
          <cell r="A42" t="str">
            <v>4.4</v>
          </cell>
          <cell r="B42" t="str">
            <v>SUDECAP</v>
          </cell>
          <cell r="C42" t="str">
            <v>03.13.01</v>
          </cell>
          <cell r="D42" t="str">
            <v>TRANSPORTE DE MATERIAL DE QUALQUER NATUREZA  - DMT  &lt;= 1 KM</v>
          </cell>
          <cell r="E42" t="str">
            <v>M3</v>
          </cell>
          <cell r="F42">
            <v>1465.1</v>
          </cell>
          <cell r="G42">
            <v>3.09</v>
          </cell>
          <cell r="H42">
            <v>3.75</v>
          </cell>
          <cell r="I42">
            <v>5494.125</v>
          </cell>
        </row>
        <row r="43">
          <cell r="A43" t="str">
            <v>4.5</v>
          </cell>
          <cell r="B43" t="str">
            <v>SINAPI</v>
          </cell>
          <cell r="C43" t="str">
            <v>95875</v>
          </cell>
          <cell r="D43" t="str">
            <v>TRANSPORTE COM CAMINHÃO BASCULANTE DE 10 M³, EM VIA URBANA PAVIMENTADA, DMT ATÉ 30 KM (UNIDADE: M3XKM). AF_07/2020</v>
          </cell>
          <cell r="E43" t="str">
            <v>M3XKM</v>
          </cell>
          <cell r="F43">
            <v>151435.20000000001</v>
          </cell>
          <cell r="G43">
            <v>2.12</v>
          </cell>
          <cell r="H43">
            <v>2.57</v>
          </cell>
          <cell r="I43">
            <v>389188.46399999998</v>
          </cell>
        </row>
        <row r="44">
          <cell r="A44" t="str">
            <v>4.6</v>
          </cell>
          <cell r="B44" t="str">
            <v>SUDECAP</v>
          </cell>
          <cell r="C44" t="str">
            <v>03.15.01</v>
          </cell>
          <cell r="D44" t="str">
            <v>ATERRO COMPACTADO  - COM ROLO VIBRATORIO</v>
          </cell>
          <cell r="E44" t="str">
            <v>M3</v>
          </cell>
          <cell r="F44">
            <v>2159</v>
          </cell>
          <cell r="G44">
            <v>4.34</v>
          </cell>
          <cell r="H44">
            <v>5.27</v>
          </cell>
          <cell r="I44">
            <v>11377.929999999998</v>
          </cell>
        </row>
        <row r="45">
          <cell r="A45" t="str">
            <v>4.7</v>
          </cell>
          <cell r="B45" t="str">
            <v>SETOP</v>
          </cell>
          <cell r="C45" t="str">
            <v>RO-42263</v>
          </cell>
          <cell r="D45" t="str">
            <v>ESPALHAMENTO DE MATERIAL EM BOTA-FORA</v>
          </cell>
          <cell r="E45" t="str">
            <v>M3</v>
          </cell>
          <cell r="F45">
            <v>9875.9</v>
          </cell>
          <cell r="G45">
            <v>0.24</v>
          </cell>
          <cell r="H45">
            <v>0.28999999999999998</v>
          </cell>
          <cell r="I45">
            <v>2864.0109999999995</v>
          </cell>
        </row>
        <row r="46">
          <cell r="A46">
            <v>5</v>
          </cell>
          <cell r="D46" t="str">
            <v>DRENAGEM</v>
          </cell>
          <cell r="F46">
            <v>0</v>
          </cell>
          <cell r="G46">
            <v>0</v>
          </cell>
          <cell r="H46">
            <v>0</v>
          </cell>
          <cell r="I46">
            <v>462588.23019999999</v>
          </cell>
        </row>
        <row r="47">
          <cell r="A47" t="str">
            <v>5.1</v>
          </cell>
          <cell r="B47" t="str">
            <v>SUDECAP</v>
          </cell>
          <cell r="C47" t="str">
            <v>19.30.05</v>
          </cell>
          <cell r="D47" t="str">
            <v>SARJETA - PADRAO SUDECAP  - TIPO B - (50X10)CM - DES-R01</v>
          </cell>
          <cell r="E47" t="str">
            <v>M</v>
          </cell>
          <cell r="F47">
            <v>449.73</v>
          </cell>
          <cell r="G47">
            <v>25.49</v>
          </cell>
          <cell r="H47">
            <v>30.93</v>
          </cell>
          <cell r="I47">
            <v>13910.1489</v>
          </cell>
        </row>
        <row r="48">
          <cell r="A48" t="str">
            <v>5.2</v>
          </cell>
          <cell r="B48" t="str">
            <v>SICRO3</v>
          </cell>
          <cell r="C48">
            <v>2003309</v>
          </cell>
          <cell r="D48" t="str">
            <v>VALETA DE PROTEÇÃO DE CORTES COM REVESTIMENTO DE CONCRETO - VPC 04 - AREIA E BRITA COMERCIAIS</v>
          </cell>
          <cell r="E48" t="str">
            <v>M</v>
          </cell>
          <cell r="F48">
            <v>198.5</v>
          </cell>
          <cell r="G48">
            <v>79.52</v>
          </cell>
          <cell r="H48">
            <v>96.5</v>
          </cell>
          <cell r="I48">
            <v>19155.25</v>
          </cell>
        </row>
        <row r="49">
          <cell r="A49" t="str">
            <v>5.3</v>
          </cell>
          <cell r="B49" t="str">
            <v>SICRO3</v>
          </cell>
          <cell r="C49">
            <v>2003403</v>
          </cell>
          <cell r="D49" t="str">
            <v>DESCIDA D'ÁGUA DE CORTES EM DEGRAUS - DCD 04 - AREIA E BRITA COMERCIAIS</v>
          </cell>
          <cell r="E49" t="str">
            <v>M</v>
          </cell>
          <cell r="F49">
            <v>2.5</v>
          </cell>
          <cell r="G49">
            <v>610.47</v>
          </cell>
          <cell r="H49">
            <v>740.81</v>
          </cell>
          <cell r="I49">
            <v>1852.0249999999999</v>
          </cell>
        </row>
        <row r="50">
          <cell r="A50" t="str">
            <v>5.4</v>
          </cell>
          <cell r="B50" t="str">
            <v>SICRO3</v>
          </cell>
          <cell r="C50">
            <v>2003477</v>
          </cell>
          <cell r="D50" t="str">
            <v>CAIXA COLETORA DE SARJETA - CCS 01 - COM GRELHA DE CONCRETO - TCC 01 - AREIA E BRITA COMERCIAIS</v>
          </cell>
          <cell r="E50" t="str">
            <v>UN</v>
          </cell>
          <cell r="F50">
            <v>1</v>
          </cell>
          <cell r="G50">
            <v>3139.78</v>
          </cell>
          <cell r="H50">
            <v>3810.12</v>
          </cell>
          <cell r="I50">
            <v>3810.12</v>
          </cell>
        </row>
        <row r="51">
          <cell r="A51" t="str">
            <v>5.5</v>
          </cell>
          <cell r="B51" t="str">
            <v>SUDECAP</v>
          </cell>
          <cell r="C51" t="str">
            <v>19.18.03</v>
          </cell>
          <cell r="D51" t="str">
            <v>POÇO DE VISITA TIPO A - PADRAO SUDECAP  - D=  600 MM</v>
          </cell>
          <cell r="E51" t="str">
            <v>UN</v>
          </cell>
          <cell r="F51">
            <v>7</v>
          </cell>
          <cell r="G51">
            <v>2071.7399999999998</v>
          </cell>
          <cell r="H51">
            <v>2514.06</v>
          </cell>
          <cell r="I51">
            <v>17598.419999999998</v>
          </cell>
        </row>
        <row r="52">
          <cell r="A52" t="str">
            <v>5.6</v>
          </cell>
          <cell r="B52" t="str">
            <v>SUDECAP</v>
          </cell>
          <cell r="C52" t="str">
            <v>19.21.02</v>
          </cell>
          <cell r="D52" t="str">
            <v>CHAMINE DE POÇO DE VISITA - PADRAO SUDECAP  - TIPO B-ANEL CONCRETO CA-1, C/ DEGRAUS EM AÇO CA 25</v>
          </cell>
          <cell r="E52" t="str">
            <v>M</v>
          </cell>
          <cell r="F52">
            <v>11.12</v>
          </cell>
          <cell r="G52">
            <v>439.08</v>
          </cell>
          <cell r="H52">
            <v>532.82000000000005</v>
          </cell>
          <cell r="I52">
            <v>5924.9584000000004</v>
          </cell>
        </row>
        <row r="53">
          <cell r="A53" t="str">
            <v>5.7</v>
          </cell>
          <cell r="B53" t="str">
            <v>SUDECAP</v>
          </cell>
          <cell r="C53" t="str">
            <v>19.22.02</v>
          </cell>
          <cell r="D53" t="str">
            <v>TAMPAO DE POÇO DE VISITA  - FERRO FUNDIDO NODULAR</v>
          </cell>
          <cell r="E53" t="str">
            <v>UN</v>
          </cell>
          <cell r="F53">
            <v>7</v>
          </cell>
          <cell r="G53">
            <v>886.43</v>
          </cell>
          <cell r="H53">
            <v>1075.68</v>
          </cell>
          <cell r="I53">
            <v>7529.76</v>
          </cell>
        </row>
        <row r="54">
          <cell r="A54" t="str">
            <v>5.8</v>
          </cell>
          <cell r="B54" t="str">
            <v>SUDECAP</v>
          </cell>
          <cell r="C54" t="str">
            <v>19.11.01</v>
          </cell>
          <cell r="D54" t="str">
            <v>CAIXA PARA BOCA LOBO  - SIMPLES</v>
          </cell>
          <cell r="E54" t="str">
            <v>UN</v>
          </cell>
          <cell r="F54">
            <v>1</v>
          </cell>
          <cell r="G54">
            <v>1205.02</v>
          </cell>
          <cell r="H54">
            <v>1462.29</v>
          </cell>
          <cell r="I54">
            <v>1462.29</v>
          </cell>
        </row>
        <row r="55">
          <cell r="A55" t="str">
            <v>5.9</v>
          </cell>
          <cell r="B55" t="str">
            <v>SUDECAP</v>
          </cell>
          <cell r="C55" t="str">
            <v>19.11.02</v>
          </cell>
          <cell r="D55" t="str">
            <v>CAIXA PARA BOCA LOBO  - DUPLA</v>
          </cell>
          <cell r="E55" t="str">
            <v>UN</v>
          </cell>
          <cell r="F55">
            <v>8</v>
          </cell>
          <cell r="G55">
            <v>2186.06</v>
          </cell>
          <cell r="H55">
            <v>2652.78</v>
          </cell>
          <cell r="I55">
            <v>21222.240000000002</v>
          </cell>
        </row>
        <row r="56">
          <cell r="A56" t="str">
            <v>5.10</v>
          </cell>
          <cell r="B56" t="str">
            <v>SUDECAP</v>
          </cell>
          <cell r="C56" t="str">
            <v>19.14.02</v>
          </cell>
          <cell r="D56" t="str">
            <v>CANTONEIRA PARA BOCA DE LOBO  - TIPO B (CONCRETO) - PADRAO SUDECAP</v>
          </cell>
          <cell r="E56" t="str">
            <v>UN</v>
          </cell>
          <cell r="F56">
            <v>17</v>
          </cell>
          <cell r="G56">
            <v>107.99</v>
          </cell>
          <cell r="H56">
            <v>131.05000000000001</v>
          </cell>
          <cell r="I56">
            <v>2227.8500000000004</v>
          </cell>
        </row>
        <row r="57">
          <cell r="A57" t="str">
            <v>5.11</v>
          </cell>
          <cell r="B57" t="str">
            <v>SUDECAP</v>
          </cell>
          <cell r="C57" t="str">
            <v>19.13.02</v>
          </cell>
          <cell r="D57" t="str">
            <v>CONJUNTO QUADRO E GRELHA PARA BOCA DE LOBO  - TIPO B (CONCRETO) - PADRAO SUDECAP</v>
          </cell>
          <cell r="E57" t="str">
            <v>UN</v>
          </cell>
          <cell r="F57">
            <v>17</v>
          </cell>
          <cell r="G57">
            <v>319.41000000000003</v>
          </cell>
          <cell r="H57">
            <v>387.6</v>
          </cell>
          <cell r="I57">
            <v>6589.2000000000007</v>
          </cell>
        </row>
        <row r="58">
          <cell r="A58" t="str">
            <v>5.12</v>
          </cell>
          <cell r="B58" t="str">
            <v>SUDECAP</v>
          </cell>
          <cell r="C58" t="str">
            <v>19.12.01</v>
          </cell>
          <cell r="D58" t="str">
            <v>ALTEAMENTO DE CAIXA PARA BOCA DE LOBO  - SIMPLES</v>
          </cell>
          <cell r="E58" t="str">
            <v>M</v>
          </cell>
          <cell r="F58">
            <v>2.5</v>
          </cell>
          <cell r="G58">
            <v>1099.43</v>
          </cell>
          <cell r="H58">
            <v>1334.16</v>
          </cell>
          <cell r="I58">
            <v>3335.4</v>
          </cell>
        </row>
        <row r="59">
          <cell r="A59" t="str">
            <v>5.13</v>
          </cell>
          <cell r="B59" t="str">
            <v>SUDECAP</v>
          </cell>
          <cell r="C59" t="str">
            <v>03.18.02</v>
          </cell>
          <cell r="D59" t="str">
            <v>ESCAVAÇAO MECANICA DE VALAS COM DESCARGA LATERAL  - 1.5 M &lt; H &lt;= 3.0 M</v>
          </cell>
          <cell r="E59" t="str">
            <v>M3</v>
          </cell>
          <cell r="F59">
            <v>1397.53</v>
          </cell>
          <cell r="G59">
            <v>5.31</v>
          </cell>
          <cell r="H59">
            <v>6.44</v>
          </cell>
          <cell r="I59">
            <v>9000.0932000000012</v>
          </cell>
        </row>
        <row r="60">
          <cell r="A60" t="str">
            <v>5.14</v>
          </cell>
          <cell r="B60" t="str">
            <v>SUDECAP</v>
          </cell>
          <cell r="C60" t="str">
            <v>19.32.02</v>
          </cell>
          <cell r="D60" t="str">
            <v>ESCORAMENTO DESCONTINUO DE VALAS - PADRAO SUDECAP  - TIPO B - MADEIRA ROLIÇA D= 11 A 15 CM</v>
          </cell>
          <cell r="E60" t="str">
            <v>M2</v>
          </cell>
          <cell r="F60">
            <v>1796.78</v>
          </cell>
          <cell r="G60">
            <v>27.97</v>
          </cell>
          <cell r="H60">
            <v>33.94</v>
          </cell>
          <cell r="I60">
            <v>60982.713199999998</v>
          </cell>
        </row>
        <row r="61">
          <cell r="A61" t="str">
            <v>5.15</v>
          </cell>
          <cell r="B61" t="str">
            <v>SUDECAP</v>
          </cell>
          <cell r="C61" t="str">
            <v>19.33.01</v>
          </cell>
          <cell r="D61" t="str">
            <v>ESCORAMENTO CONTINUO DE VALAS - PADRAO SUDECAP  - TIPO A - MADEIRA ROLIÇA D= 11 A 15 CM</v>
          </cell>
          <cell r="E61" t="str">
            <v>M2</v>
          </cell>
          <cell r="F61">
            <v>898.39</v>
          </cell>
          <cell r="G61">
            <v>80.040000000000006</v>
          </cell>
          <cell r="H61">
            <v>97.13</v>
          </cell>
          <cell r="I61">
            <v>87260.620699999999</v>
          </cell>
        </row>
        <row r="62">
          <cell r="A62" t="str">
            <v>5.16</v>
          </cell>
          <cell r="B62" t="str">
            <v>SETOP</v>
          </cell>
          <cell r="C62" t="str">
            <v>RO-40239</v>
          </cell>
          <cell r="D62" t="str">
            <v>APILOAMENTO DE FUNDO DE VALAS</v>
          </cell>
          <cell r="E62" t="str">
            <v>M2</v>
          </cell>
          <cell r="F62">
            <v>386.12</v>
          </cell>
          <cell r="G62">
            <v>3.79</v>
          </cell>
          <cell r="H62">
            <v>4.5999999999999996</v>
          </cell>
          <cell r="I62">
            <v>1776.1519999999998</v>
          </cell>
        </row>
        <row r="63">
          <cell r="A63" t="str">
            <v>5.17</v>
          </cell>
          <cell r="B63" t="str">
            <v>SUDECAP</v>
          </cell>
          <cell r="C63" t="str">
            <v>19.08.01</v>
          </cell>
          <cell r="D63" t="str">
            <v>FORMA PARA BERÇO  - EM TABUA, INCLUSIVE DESFORMA</v>
          </cell>
          <cell r="E63" t="str">
            <v>M2</v>
          </cell>
          <cell r="F63">
            <v>196.48</v>
          </cell>
          <cell r="G63">
            <v>24.2</v>
          </cell>
          <cell r="H63">
            <v>29.37</v>
          </cell>
          <cell r="I63">
            <v>5770.6175999999996</v>
          </cell>
        </row>
        <row r="64">
          <cell r="A64" t="str">
            <v>5.18</v>
          </cell>
          <cell r="B64" t="str">
            <v>SUDECAP</v>
          </cell>
          <cell r="C64" t="str">
            <v>19.07.01</v>
          </cell>
          <cell r="D64" t="str">
            <v>CONCRETO PARA BERÇO DE REDE TUBULAR  - TRAÇO 1:3:6, INCLUSIVE LANÇAMENTO</v>
          </cell>
          <cell r="E64" t="str">
            <v>M3</v>
          </cell>
          <cell r="F64">
            <v>110.74</v>
          </cell>
          <cell r="G64">
            <v>496.75</v>
          </cell>
          <cell r="H64">
            <v>602.80999999999995</v>
          </cell>
          <cell r="I64">
            <v>66755.179399999994</v>
          </cell>
        </row>
        <row r="65">
          <cell r="A65" t="str">
            <v>5.19</v>
          </cell>
          <cell r="B65" t="str">
            <v>SUDECAP</v>
          </cell>
          <cell r="C65" t="str">
            <v>19.05.01</v>
          </cell>
          <cell r="D65" t="str">
            <v>REDE TUB. CONCRETO CIMENTO ARI PLUS RS CLASSE PA-2  - DN=  400 MM</v>
          </cell>
          <cell r="E65" t="str">
            <v>M</v>
          </cell>
          <cell r="F65">
            <v>69</v>
          </cell>
          <cell r="G65">
            <v>164.09</v>
          </cell>
          <cell r="H65">
            <v>199.12</v>
          </cell>
          <cell r="I65">
            <v>13739.28</v>
          </cell>
        </row>
        <row r="66">
          <cell r="A66" t="str">
            <v>5.20</v>
          </cell>
          <cell r="B66" t="str">
            <v>SUDECAP</v>
          </cell>
          <cell r="C66" t="str">
            <v>19.05.03</v>
          </cell>
          <cell r="D66" t="str">
            <v>REDE TUB. CONCRETO CIMENTO ARI PLUS RS CLASSE PA-2  - DN=  600 MM</v>
          </cell>
          <cell r="E66" t="str">
            <v>M</v>
          </cell>
          <cell r="F66">
            <v>254</v>
          </cell>
          <cell r="G66">
            <v>252.78</v>
          </cell>
          <cell r="H66">
            <v>306.75</v>
          </cell>
          <cell r="I66">
            <v>77914.5</v>
          </cell>
        </row>
        <row r="67">
          <cell r="A67" t="str">
            <v>5.21</v>
          </cell>
          <cell r="B67" t="str">
            <v>SUDECAP</v>
          </cell>
          <cell r="C67" t="str">
            <v>03.22.01</v>
          </cell>
          <cell r="D67" t="str">
            <v>REATERRO DE VALA  - MANUAL</v>
          </cell>
          <cell r="E67" t="str">
            <v>M3</v>
          </cell>
          <cell r="F67">
            <v>166.2</v>
          </cell>
          <cell r="G67">
            <v>46.59</v>
          </cell>
          <cell r="H67">
            <v>56.54</v>
          </cell>
          <cell r="I67">
            <v>9396.9479999999985</v>
          </cell>
        </row>
        <row r="68">
          <cell r="A68" t="str">
            <v>5.22</v>
          </cell>
          <cell r="B68" t="str">
            <v>SUDECAP</v>
          </cell>
          <cell r="C68" t="str">
            <v>03.22.02</v>
          </cell>
          <cell r="D68" t="str">
            <v>REATERRO DE VALA  - COMPACTADO COM EQUIP. PLACA VIBRATORIA OU EQUIVALENTE</v>
          </cell>
          <cell r="E68" t="str">
            <v>M3</v>
          </cell>
          <cell r="F68">
            <v>1026.06</v>
          </cell>
          <cell r="G68">
            <v>20.38</v>
          </cell>
          <cell r="H68">
            <v>24.73</v>
          </cell>
          <cell r="I68">
            <v>25374.463799999998</v>
          </cell>
        </row>
        <row r="69">
          <cell r="A69">
            <v>6</v>
          </cell>
          <cell r="D69" t="str">
            <v>MURO CONTENÇÃO - RAMO D</v>
          </cell>
          <cell r="F69">
            <v>0</v>
          </cell>
          <cell r="G69">
            <v>0</v>
          </cell>
          <cell r="I69">
            <v>37753.801199999994</v>
          </cell>
        </row>
        <row r="70">
          <cell r="A70" t="str">
            <v>6.1</v>
          </cell>
          <cell r="B70" t="str">
            <v>SUDECAP</v>
          </cell>
          <cell r="C70" t="str">
            <v>06.09.25</v>
          </cell>
          <cell r="D70" t="str">
            <v>CONCRETO USINADO BOMBEADO LANÇADO EM ESTRUTURA  - FCK &gt;= 25 MPA, BRITA CALCÁRIA, USINADO BOMBEÁVEL, LANÇADO EM ESTRUTURA</v>
          </cell>
          <cell r="E70" t="str">
            <v>M3</v>
          </cell>
          <cell r="F70">
            <v>16.649999999999999</v>
          </cell>
          <cell r="G70">
            <v>494.45</v>
          </cell>
          <cell r="H70">
            <v>600.02</v>
          </cell>
          <cell r="I70">
            <v>9990.3329999999987</v>
          </cell>
        </row>
        <row r="71">
          <cell r="A71" t="str">
            <v>6.2</v>
          </cell>
          <cell r="B71" t="str">
            <v>SUDECAP</v>
          </cell>
          <cell r="C71" t="str">
            <v>40.20.25</v>
          </cell>
          <cell r="D71" t="str">
            <v>FORMA E ESCORAMENTO  - FORMA DE COMPENSADO RESINADO E=20MM TIPO E (5 APR)</v>
          </cell>
          <cell r="E71" t="str">
            <v>M2</v>
          </cell>
          <cell r="F71">
            <v>16.940000000000001</v>
          </cell>
          <cell r="G71">
            <v>76.69</v>
          </cell>
          <cell r="H71">
            <v>93.06</v>
          </cell>
          <cell r="I71">
            <v>1576.4364</v>
          </cell>
        </row>
        <row r="72">
          <cell r="A72" t="str">
            <v>6.3</v>
          </cell>
          <cell r="B72" t="str">
            <v>SETOP</v>
          </cell>
          <cell r="C72" t="str">
            <v>AUX-CON-010</v>
          </cell>
          <cell r="D72" t="str">
            <v>CONCRETO MAGRO, TRAÇO 1:3:6, PREPARADO EM OBRA COM BETONEIRA, SEM FUNÇÃO ESTRUTURAL</v>
          </cell>
          <cell r="E72" t="str">
            <v>m3</v>
          </cell>
          <cell r="F72">
            <v>0.1</v>
          </cell>
          <cell r="G72">
            <v>337.08</v>
          </cell>
          <cell r="H72">
            <v>409.05</v>
          </cell>
          <cell r="I72">
            <v>40.905000000000001</v>
          </cell>
        </row>
        <row r="73">
          <cell r="A73" t="str">
            <v>6.4</v>
          </cell>
          <cell r="B73" t="str">
            <v>SINAPI</v>
          </cell>
          <cell r="C73" t="str">
            <v>102725</v>
          </cell>
          <cell r="D73" t="str">
            <v>DRENO BARBACÃ, DN 75 MM, COM MATERIAL DRENANTE. AF_07/2021</v>
          </cell>
          <cell r="E73" t="str">
            <v>UN</v>
          </cell>
          <cell r="F73">
            <v>11</v>
          </cell>
          <cell r="G73">
            <v>26.8</v>
          </cell>
          <cell r="H73">
            <v>32.520000000000003</v>
          </cell>
          <cell r="I73">
            <v>357.72</v>
          </cell>
        </row>
        <row r="74">
          <cell r="A74" t="str">
            <v>6.5</v>
          </cell>
          <cell r="B74" t="str">
            <v>SINAPI</v>
          </cell>
          <cell r="C74" t="str">
            <v>102704</v>
          </cell>
          <cell r="D74" t="str">
            <v>TUBO DE PEAD CORRUGADO PERFURADO, DN 100 MM, PARA DRENO - FORNECIMENTO E ASSENTAMENTO. AF_07/2021</v>
          </cell>
          <cell r="E74" t="str">
            <v>M</v>
          </cell>
          <cell r="F74">
            <v>38.85</v>
          </cell>
          <cell r="G74">
            <v>12.05</v>
          </cell>
          <cell r="H74">
            <v>14.62</v>
          </cell>
          <cell r="I74">
            <v>567.98699999999997</v>
          </cell>
        </row>
        <row r="75">
          <cell r="A75" t="str">
            <v>6.6</v>
          </cell>
          <cell r="B75" t="str">
            <v>SINAPI</v>
          </cell>
          <cell r="C75" t="str">
            <v>92791</v>
          </cell>
          <cell r="D75" t="str">
            <v>CORTE E DOBRA DE AÇO CA-60, DIÂMETRO DE 5,0 MM, UTILIZADO EM ESTRUTURAS DIVERSAS, EXCETO LAJES. AF_12/2015</v>
          </cell>
          <cell r="E75" t="str">
            <v>KG</v>
          </cell>
          <cell r="F75">
            <v>366</v>
          </cell>
          <cell r="G75">
            <v>10.8</v>
          </cell>
          <cell r="H75">
            <v>13.11</v>
          </cell>
          <cell r="I75">
            <v>4798.26</v>
          </cell>
        </row>
        <row r="76">
          <cell r="A76" t="str">
            <v>6.7</v>
          </cell>
          <cell r="B76" t="str">
            <v>SINAPI</v>
          </cell>
          <cell r="C76" t="str">
            <v>92792</v>
          </cell>
          <cell r="D76" t="str">
            <v>CORTE E DOBRA DE AÇO CA-50, DIÂMETRO DE 6,3 MM, UTILIZADO EM ESTRUTURAS DIVERSAS, EXCETO LAJES. AF_12/2015</v>
          </cell>
          <cell r="E76" t="str">
            <v>KG</v>
          </cell>
          <cell r="F76">
            <v>469</v>
          </cell>
          <cell r="G76">
            <v>10.83</v>
          </cell>
          <cell r="H76">
            <v>13.14</v>
          </cell>
          <cell r="I76">
            <v>6162.66</v>
          </cell>
        </row>
        <row r="77">
          <cell r="A77" t="str">
            <v>6.8</v>
          </cell>
          <cell r="B77" t="str">
            <v>SINAPI</v>
          </cell>
          <cell r="C77" t="str">
            <v>92793</v>
          </cell>
          <cell r="D77" t="str">
            <v>CORTE E DOBRA DE AÇO CA-50, DIÂMETRO DE 8,0 MM, UTILIZADO EM ESTRUTURAS DIVERSAS, EXCETO LAJES. AF_12/2015</v>
          </cell>
          <cell r="E77" t="str">
            <v>KG</v>
          </cell>
          <cell r="F77">
            <v>838</v>
          </cell>
          <cell r="G77">
            <v>10.71</v>
          </cell>
          <cell r="H77">
            <v>13</v>
          </cell>
          <cell r="I77">
            <v>10894</v>
          </cell>
        </row>
        <row r="78">
          <cell r="A78" t="str">
            <v>6.9</v>
          </cell>
          <cell r="B78" t="str">
            <v>SUDECAP</v>
          </cell>
          <cell r="C78" t="str">
            <v>05.09.02</v>
          </cell>
          <cell r="D78" t="str">
            <v>FORNECIMENTO E LANÇAMENTO DE MATERIAL DRENANTE  - BRITA</v>
          </cell>
          <cell r="E78" t="str">
            <v>M3</v>
          </cell>
          <cell r="F78">
            <v>16.36</v>
          </cell>
          <cell r="G78">
            <v>152.16999999999999</v>
          </cell>
          <cell r="H78">
            <v>184.66</v>
          </cell>
          <cell r="I78">
            <v>3021.0375999999997</v>
          </cell>
        </row>
        <row r="79">
          <cell r="A79" t="str">
            <v>6.10</v>
          </cell>
          <cell r="B79" t="str">
            <v>SETOP</v>
          </cell>
          <cell r="C79" t="str">
            <v>RO-40980</v>
          </cell>
          <cell r="D79" t="str">
            <v>MANTA GEOTÊXTIL NÃO TECIDA, A/180, OP/20 OU SIMILAR, RESISTÊNCIA À TRAÇÃO DE 12 KN/M2 (INCLUINDO FORNECIMENTO, TRANSPORTE E COLOCAÇÃO)</v>
          </cell>
          <cell r="E79" t="str">
            <v>M2</v>
          </cell>
          <cell r="F79">
            <v>81.819999999999993</v>
          </cell>
          <cell r="G79">
            <v>3.47</v>
          </cell>
          <cell r="H79">
            <v>4.21</v>
          </cell>
          <cell r="I79">
            <v>344.4622</v>
          </cell>
        </row>
        <row r="80">
          <cell r="A80">
            <v>7</v>
          </cell>
          <cell r="D80" t="str">
            <v>MURO CONTENÇÃO - RAMO E</v>
          </cell>
          <cell r="F80">
            <v>0</v>
          </cell>
          <cell r="G80">
            <v>0</v>
          </cell>
          <cell r="H80">
            <v>0</v>
          </cell>
          <cell r="I80">
            <v>95443.247799999997</v>
          </cell>
        </row>
        <row r="81">
          <cell r="A81" t="str">
            <v>7.1</v>
          </cell>
          <cell r="B81" t="str">
            <v>SUDECAP</v>
          </cell>
          <cell r="C81" t="str">
            <v>06.09.25</v>
          </cell>
          <cell r="D81" t="str">
            <v>CONCRETO USINADO BOMBEADO LANÇADO EM ESTRUTURA  - FCK &gt;= 25 MPA, BRITA CALCÁRIA, USINADO BOMBEÁVEL, LANÇADO EM ESTRUTURA</v>
          </cell>
          <cell r="E81" t="str">
            <v>M3</v>
          </cell>
          <cell r="F81">
            <v>20.25</v>
          </cell>
          <cell r="G81">
            <v>494.45</v>
          </cell>
          <cell r="H81">
            <v>600.02</v>
          </cell>
          <cell r="I81">
            <v>12150.404999999999</v>
          </cell>
        </row>
        <row r="82">
          <cell r="A82" t="str">
            <v>7.2</v>
          </cell>
          <cell r="B82" t="str">
            <v>SUDECAP</v>
          </cell>
          <cell r="C82" t="str">
            <v>40.20.25</v>
          </cell>
          <cell r="D82" t="str">
            <v>FORMA E ESCORAMENTO  - FORMA DE COMPENSADO RESINADO E=20MM TIPO E (5 APR)</v>
          </cell>
          <cell r="E82" t="str">
            <v>M2</v>
          </cell>
          <cell r="F82">
            <v>22.33</v>
          </cell>
          <cell r="G82">
            <v>76.69</v>
          </cell>
          <cell r="H82">
            <v>93.06</v>
          </cell>
          <cell r="I82">
            <v>2078.0297999999998</v>
          </cell>
        </row>
        <row r="83">
          <cell r="A83" t="str">
            <v>7.3</v>
          </cell>
          <cell r="B83" t="str">
            <v>SETOP</v>
          </cell>
          <cell r="C83" t="str">
            <v>AUX-CON-010</v>
          </cell>
          <cell r="D83" t="str">
            <v>CONCRETO MAGRO, TRAÇO 1:3:6, PREPARADO EM OBRA COM BETONEIRA, SEM FUNÇÃO ESTRUTURAL</v>
          </cell>
          <cell r="E83" t="str">
            <v>m3</v>
          </cell>
          <cell r="F83">
            <v>0.05</v>
          </cell>
          <cell r="G83">
            <v>337.08</v>
          </cell>
          <cell r="H83">
            <v>409.05</v>
          </cell>
          <cell r="I83">
            <v>20.452500000000001</v>
          </cell>
        </row>
        <row r="84">
          <cell r="A84" t="str">
            <v>7.4</v>
          </cell>
          <cell r="B84" t="str">
            <v>SINAPI</v>
          </cell>
          <cell r="C84" t="str">
            <v>102725</v>
          </cell>
          <cell r="D84" t="str">
            <v>DRENO BARBACÃ, DN 75 MM, COM MATERIAL DRENANTE. AF_07/2021</v>
          </cell>
          <cell r="E84" t="str">
            <v>UN</v>
          </cell>
          <cell r="F84">
            <v>25</v>
          </cell>
          <cell r="G84">
            <v>26.8</v>
          </cell>
          <cell r="H84">
            <v>32.520000000000003</v>
          </cell>
          <cell r="I84">
            <v>813.00000000000011</v>
          </cell>
        </row>
        <row r="85">
          <cell r="A85" t="str">
            <v>7.5</v>
          </cell>
          <cell r="B85" t="str">
            <v>SINAPI</v>
          </cell>
          <cell r="C85" t="str">
            <v>102704</v>
          </cell>
          <cell r="D85" t="str">
            <v>TUBO DE PEAD CORRUGADO PERFURADO, DN 100 MM, PARA DRENO - FORNECIMENTO E ASSENTAMENTO. AF_07/2021</v>
          </cell>
          <cell r="E85" t="str">
            <v>M</v>
          </cell>
          <cell r="F85">
            <v>50.75</v>
          </cell>
          <cell r="G85">
            <v>12.05</v>
          </cell>
          <cell r="H85">
            <v>14.62</v>
          </cell>
          <cell r="I85">
            <v>741.96499999999992</v>
          </cell>
        </row>
        <row r="86">
          <cell r="A86" t="str">
            <v>7.6</v>
          </cell>
          <cell r="B86" t="str">
            <v>SINAPI</v>
          </cell>
          <cell r="C86" t="str">
            <v>92791</v>
          </cell>
          <cell r="D86" t="str">
            <v>CORTE E DOBRA DE AÇO CA-60, DIÂMETRO DE 5,0 MM, UTILIZADO EM ESTRUTURAS DIVERSAS, EXCETO LAJES. AF_12/2015</v>
          </cell>
          <cell r="E86" t="str">
            <v>KG</v>
          </cell>
          <cell r="F86">
            <v>350</v>
          </cell>
          <cell r="G86">
            <v>10.8</v>
          </cell>
          <cell r="H86">
            <v>13.11</v>
          </cell>
          <cell r="I86">
            <v>4588.5</v>
          </cell>
        </row>
        <row r="87">
          <cell r="A87" t="str">
            <v>7.7</v>
          </cell>
          <cell r="B87" t="str">
            <v>SINAPI</v>
          </cell>
          <cell r="C87" t="str">
            <v>92792</v>
          </cell>
          <cell r="D87" t="str">
            <v>CORTE E DOBRA DE AÇO CA-50, DIÂMETRO DE 6,3 MM, UTILIZADO EM ESTRUTURAS DIVERSAS, EXCETO LAJES. AF_12/2015</v>
          </cell>
          <cell r="E87" t="str">
            <v>KG</v>
          </cell>
          <cell r="F87">
            <v>932</v>
          </cell>
          <cell r="G87">
            <v>10.83</v>
          </cell>
          <cell r="H87">
            <v>13.14</v>
          </cell>
          <cell r="I87">
            <v>12246.480000000001</v>
          </cell>
        </row>
        <row r="88">
          <cell r="A88" t="str">
            <v>7.8</v>
          </cell>
          <cell r="B88" t="str">
            <v>SINAPI</v>
          </cell>
          <cell r="C88" t="str">
            <v>92793</v>
          </cell>
          <cell r="D88" t="str">
            <v>CORTE E DOBRA DE AÇO CA-50, DIÂMETRO DE 8,0 MM, UTILIZADO EM ESTRUTURAS DIVERSAS, EXCETO LAJES. AF_12/2015</v>
          </cell>
          <cell r="E88" t="str">
            <v>KG</v>
          </cell>
          <cell r="F88">
            <v>1274</v>
          </cell>
          <cell r="G88">
            <v>10.71</v>
          </cell>
          <cell r="H88">
            <v>13</v>
          </cell>
          <cell r="I88">
            <v>16562</v>
          </cell>
        </row>
        <row r="89">
          <cell r="A89" t="str">
            <v>7.9</v>
          </cell>
          <cell r="B89" t="str">
            <v>SINAPI</v>
          </cell>
          <cell r="C89" t="str">
            <v>92794</v>
          </cell>
          <cell r="D89" t="str">
            <v>CORTE E DOBRA DE AÇO CA-50, DIÂMETRO DE 10,0 MM, UTILIZADO EM ESTRUTURAS DIVERSAS, EXCETO LAJES. AF_12/2015</v>
          </cell>
          <cell r="E89" t="str">
            <v>KG</v>
          </cell>
          <cell r="F89">
            <v>839</v>
          </cell>
          <cell r="G89">
            <v>9.8699999999999992</v>
          </cell>
          <cell r="H89">
            <v>11.98</v>
          </cell>
          <cell r="I89">
            <v>10051.220000000001</v>
          </cell>
        </row>
        <row r="90">
          <cell r="A90" t="str">
            <v>7.10</v>
          </cell>
          <cell r="B90" t="str">
            <v>SINAPI</v>
          </cell>
          <cell r="C90" t="str">
            <v>92796</v>
          </cell>
          <cell r="D90" t="str">
            <v>CORTE E DOBRA DE AÇO CA-50, DIÂMETRO DE 16,0 MM, UTILIZADO EM ESTRUTURAS DIVERSAS, EXCETO LAJES. AF_12/2015</v>
          </cell>
          <cell r="E90" t="str">
            <v>KG</v>
          </cell>
          <cell r="F90">
            <v>2134</v>
          </cell>
          <cell r="G90">
            <v>8.34</v>
          </cell>
          <cell r="H90">
            <v>10.119999999999999</v>
          </cell>
          <cell r="I90">
            <v>21596.079999999998</v>
          </cell>
        </row>
        <row r="91">
          <cell r="A91" t="str">
            <v>7.11</v>
          </cell>
          <cell r="B91" t="str">
            <v>SUDECAP</v>
          </cell>
          <cell r="C91" t="str">
            <v>05.09.02</v>
          </cell>
          <cell r="D91" t="str">
            <v>FORNECIMENTO E LANÇAMENTO DE MATERIAL DRENANTE  - BRITA</v>
          </cell>
          <cell r="E91" t="str">
            <v>M3</v>
          </cell>
          <cell r="F91">
            <v>19.05</v>
          </cell>
          <cell r="G91">
            <v>152.16999999999999</v>
          </cell>
          <cell r="H91">
            <v>184.66</v>
          </cell>
          <cell r="I91">
            <v>3517.7730000000001</v>
          </cell>
        </row>
        <row r="92">
          <cell r="A92" t="str">
            <v>7.12</v>
          </cell>
          <cell r="B92" t="str">
            <v>SETOP</v>
          </cell>
          <cell r="C92" t="str">
            <v>RO-40980</v>
          </cell>
          <cell r="D92" t="str">
            <v>MANTA GEOTÊXTIL NÃO TECIDA, A/180, OP/20 OU SIMILAR, RESISTÊNCIA À TRAÇÃO DE 12 KN/M2 (INCLUINDO FORNECIMENTO, TRANSPORTE E COLOCAÇÃO)</v>
          </cell>
          <cell r="E92" t="str">
            <v>M2</v>
          </cell>
          <cell r="F92">
            <v>95.25</v>
          </cell>
          <cell r="G92">
            <v>3.47</v>
          </cell>
          <cell r="H92">
            <v>4.21</v>
          </cell>
          <cell r="I92">
            <v>401.0025</v>
          </cell>
        </row>
        <row r="93">
          <cell r="A93" t="str">
            <v>7.13</v>
          </cell>
          <cell r="B93" t="str">
            <v>SETOP</v>
          </cell>
          <cell r="C93" t="str">
            <v>FUN-TRA-035</v>
          </cell>
          <cell r="D93" t="str">
            <v>PERFURAÇÃO DE ESTACA BROCA A TRADO MECANIZADO D = 300 MM</v>
          </cell>
          <cell r="E93" t="str">
            <v>m</v>
          </cell>
          <cell r="F93">
            <v>306</v>
          </cell>
          <cell r="G93">
            <v>28.75</v>
          </cell>
          <cell r="H93">
            <v>34.89</v>
          </cell>
          <cell r="I93">
            <v>10676.34</v>
          </cell>
        </row>
        <row r="94">
          <cell r="A94">
            <v>8</v>
          </cell>
          <cell r="D94" t="str">
            <v>PAVIMENTAÇÃO</v>
          </cell>
          <cell r="F94">
            <v>0</v>
          </cell>
          <cell r="H94">
            <v>0</v>
          </cell>
          <cell r="I94">
            <v>1548447.4999999998</v>
          </cell>
        </row>
        <row r="95">
          <cell r="A95" t="str">
            <v>8.1</v>
          </cell>
          <cell r="B95" t="str">
            <v>SINAPI</v>
          </cell>
          <cell r="C95" t="str">
            <v>100576</v>
          </cell>
          <cell r="D95" t="str">
            <v>REGULARIZAÇÃO E COMPACTAÇÃO DE SUBLEITO DE SOLO  PREDOMINANTEMENTE ARGILOSO. AF_11/2019</v>
          </cell>
          <cell r="E95" t="str">
            <v>M2</v>
          </cell>
          <cell r="F95">
            <v>6080</v>
          </cell>
          <cell r="G95">
            <v>2.04</v>
          </cell>
          <cell r="H95">
            <v>2.48</v>
          </cell>
          <cell r="I95">
            <v>15078.4</v>
          </cell>
        </row>
        <row r="96">
          <cell r="A96" t="str">
            <v>8.2</v>
          </cell>
          <cell r="B96" t="str">
            <v>SUDECAP</v>
          </cell>
          <cell r="C96" t="str">
            <v>20.04.03</v>
          </cell>
          <cell r="D96" t="str">
            <v>SUB-BASE ESTAB. GRANUL. ENERGIA PROCTOR INTERMED.  - COM BRITA BICA CORRIDA (AGREGADO DE PEDREIRA)</v>
          </cell>
          <cell r="E96" t="str">
            <v>M3</v>
          </cell>
          <cell r="F96">
            <v>1166</v>
          </cell>
          <cell r="G96">
            <v>188.79</v>
          </cell>
          <cell r="H96">
            <v>229.1</v>
          </cell>
          <cell r="I96">
            <v>267130.59999999998</v>
          </cell>
        </row>
        <row r="97">
          <cell r="A97" t="str">
            <v>8.3</v>
          </cell>
          <cell r="B97" t="str">
            <v>SUDECAP</v>
          </cell>
          <cell r="C97" t="str">
            <v>20.06.03</v>
          </cell>
          <cell r="D97" t="str">
            <v>BASE ESTAB. GRANUL.COMPACT.ENERG.PROCTOR INTERMED.  - COM BRITA BICA CORRIDA (AGREGADO DE PEDREIRA)</v>
          </cell>
          <cell r="E97" t="str">
            <v>M3</v>
          </cell>
          <cell r="F97">
            <v>818</v>
          </cell>
          <cell r="G97">
            <v>193.9</v>
          </cell>
          <cell r="H97">
            <v>235.3</v>
          </cell>
          <cell r="I97">
            <v>192475.40000000002</v>
          </cell>
        </row>
        <row r="98">
          <cell r="A98" t="str">
            <v>8.4</v>
          </cell>
          <cell r="B98" t="str">
            <v>SUDECAP</v>
          </cell>
          <cell r="C98" t="str">
            <v>20.10.03</v>
          </cell>
          <cell r="D98" t="str">
            <v>TRANSPORTE DE MATERIAL DE QUALQUER NATUREZA  - DMT &gt; 10KM</v>
          </cell>
          <cell r="E98" t="str">
            <v>TxKM</v>
          </cell>
          <cell r="F98">
            <v>59520</v>
          </cell>
          <cell r="G98">
            <v>0.81</v>
          </cell>
          <cell r="H98">
            <v>0.98</v>
          </cell>
          <cell r="I98">
            <v>58329.599999999999</v>
          </cell>
        </row>
        <row r="99">
          <cell r="A99" t="str">
            <v>8.5</v>
          </cell>
          <cell r="B99" t="str">
            <v>SETOP</v>
          </cell>
          <cell r="C99" t="str">
            <v>OBR-VIA-160</v>
          </cell>
          <cell r="D99" t="str">
            <v>IMPRIMAÇÃO (EXECUÇÃO E FORNECIMENTO DO MATERIAL BETUMINOSO, EXCLUSIVE TRANSPORTE DO MATERIAL BETUMINOSO)</v>
          </cell>
          <cell r="E99" t="str">
            <v>M2</v>
          </cell>
          <cell r="F99">
            <v>5250</v>
          </cell>
          <cell r="G99">
            <v>3.96</v>
          </cell>
          <cell r="H99">
            <v>4.8099999999999996</v>
          </cell>
          <cell r="I99">
            <v>25252.499999999996</v>
          </cell>
        </row>
        <row r="100">
          <cell r="A100" t="str">
            <v>8.6</v>
          </cell>
          <cell r="B100" t="str">
            <v>SINAPI</v>
          </cell>
          <cell r="C100" t="str">
            <v>96402</v>
          </cell>
          <cell r="D100" t="str">
            <v>EXECUÇÃO DE PINTURA DE LIGAÇÃO COM EMULSÃO ASFÁLTICA RR-2C. AF_11/2019</v>
          </cell>
          <cell r="E100" t="str">
            <v>M2</v>
          </cell>
          <cell r="F100">
            <v>9720</v>
          </cell>
          <cell r="G100">
            <v>2.68</v>
          </cell>
          <cell r="H100">
            <v>3.25</v>
          </cell>
          <cell r="I100">
            <v>31590</v>
          </cell>
        </row>
        <row r="101">
          <cell r="A101" t="str">
            <v>8.7</v>
          </cell>
          <cell r="B101" t="str">
            <v>SINAPI</v>
          </cell>
          <cell r="C101" t="str">
            <v>95996</v>
          </cell>
          <cell r="D101" t="str">
            <v>EXECUÇÃO DE PAVIMENTO COM APLICAÇÃO DE CONCRETO ASFÁLTICO, CAMADA DE BINDER - EXCLUSIVE CARGA E TRANSPORTE. AF_11/2019</v>
          </cell>
          <cell r="E101" t="str">
            <v>M3</v>
          </cell>
          <cell r="F101">
            <v>242.92</v>
          </cell>
          <cell r="G101">
            <v>1456.31</v>
          </cell>
          <cell r="H101">
            <v>1767.23</v>
          </cell>
          <cell r="I101">
            <v>429295.51159999997</v>
          </cell>
        </row>
        <row r="102">
          <cell r="A102" t="str">
            <v>8.8</v>
          </cell>
          <cell r="B102" t="str">
            <v>SINAPI</v>
          </cell>
          <cell r="C102" t="str">
            <v>95995</v>
          </cell>
          <cell r="D102" t="str">
            <v>EXECUÇÃO DE PAVIMENTO COM APLICAÇÃO DE CONCRETO ASFÁLTICO, CAMADA DE ROLAMENTO - EXCLUSIVE CARGA E TRANSPORTE. AF_11/2019</v>
          </cell>
          <cell r="E102" t="str">
            <v>M3</v>
          </cell>
          <cell r="F102">
            <v>242.92</v>
          </cell>
          <cell r="G102">
            <v>1679.25</v>
          </cell>
          <cell r="H102">
            <v>2037.77</v>
          </cell>
          <cell r="I102">
            <v>495015.08839999995</v>
          </cell>
        </row>
        <row r="103">
          <cell r="A103" t="str">
            <v>8.9</v>
          </cell>
          <cell r="B103" t="str">
            <v>SUDECAP</v>
          </cell>
          <cell r="C103" t="str">
            <v>20.10.03</v>
          </cell>
          <cell r="D103" t="str">
            <v>TRANSPORTE DE MATERIAL DE QUALQUER NATUREZA  - DMT &gt; 10KM</v>
          </cell>
          <cell r="E103" t="str">
            <v>TxKM</v>
          </cell>
          <cell r="F103">
            <v>34980</v>
          </cell>
          <cell r="G103">
            <v>0.81</v>
          </cell>
          <cell r="H103">
            <v>0.98</v>
          </cell>
          <cell r="I103">
            <v>34280.400000000001</v>
          </cell>
        </row>
        <row r="104">
          <cell r="A104">
            <v>9</v>
          </cell>
          <cell r="D104" t="str">
            <v>SINALIZAÇÃO HORIZONTAL</v>
          </cell>
          <cell r="F104">
            <v>0</v>
          </cell>
          <cell r="H104">
            <v>0</v>
          </cell>
          <cell r="I104">
            <v>38374.418299999998</v>
          </cell>
        </row>
        <row r="105">
          <cell r="A105" t="str">
            <v>9.1</v>
          </cell>
          <cell r="B105" t="str">
            <v>SINAPI</v>
          </cell>
          <cell r="C105" t="str">
            <v>102512</v>
          </cell>
          <cell r="D105" t="str">
            <v>PINTURA DE EIXO VIÁRIO SOBRE ASFALTO COM TINTA RETRORREFLETIVA A BASE DE RESINA ACRÍLICA COM MICROESFERAS DE VIDRO, APLICAÇÃO MECÂNICA COM DEMARCADORA AUTOPROPELIDA. AF_05/2021</v>
          </cell>
          <cell r="E105" t="str">
            <v>M</v>
          </cell>
          <cell r="F105">
            <v>1351</v>
          </cell>
          <cell r="G105">
            <v>4.08</v>
          </cell>
          <cell r="H105">
            <v>4.95</v>
          </cell>
          <cell r="I105">
            <v>6687.45</v>
          </cell>
        </row>
        <row r="106">
          <cell r="A106" t="str">
            <v>9.2</v>
          </cell>
          <cell r="B106" t="str">
            <v>SINAPI</v>
          </cell>
          <cell r="C106" t="str">
            <v>102509</v>
          </cell>
          <cell r="D106" t="str">
            <v>PINTURA DE FAIXA DE PEDESTRE OU ZEBRADA TINTA RETRORREFLETIVA A BASE DE RESINA ACRÍLICA COM MICROESFERAS DE VIDRO, E = 30 CM, APLICAÇÃO MANUAL. AF_05/2021</v>
          </cell>
          <cell r="E106" t="str">
            <v>M2</v>
          </cell>
          <cell r="F106">
            <v>37.94</v>
          </cell>
          <cell r="G106">
            <v>23.72</v>
          </cell>
          <cell r="H106">
            <v>28.78</v>
          </cell>
          <cell r="I106">
            <v>1091.9132</v>
          </cell>
        </row>
        <row r="107">
          <cell r="A107" t="str">
            <v>9.3</v>
          </cell>
          <cell r="B107" t="str">
            <v>SICRO3</v>
          </cell>
          <cell r="C107" t="str">
            <v>5214010</v>
          </cell>
          <cell r="D107" t="str">
            <v>PINTURA DE FAIXA COM PLÁSTICO A FRIO BICOMPONENTE À BASE DE RESINAS METACRÍLICAS POR EXTRUSÃO (PLANO) - ESPESSURA DE 3,0 MM</v>
          </cell>
          <cell r="E107" t="str">
            <v>M2</v>
          </cell>
          <cell r="F107">
            <v>66.010000000000005</v>
          </cell>
          <cell r="G107">
            <v>251.17</v>
          </cell>
          <cell r="H107">
            <v>304.79000000000002</v>
          </cell>
          <cell r="I107">
            <v>20119.187900000004</v>
          </cell>
        </row>
        <row r="108">
          <cell r="A108" t="str">
            <v>9.4</v>
          </cell>
          <cell r="B108" t="str">
            <v>SICRO3</v>
          </cell>
          <cell r="C108" t="str">
            <v>5213408</v>
          </cell>
          <cell r="D108" t="str">
            <v>PINTURA DE FAIXA COM TERMOPLÁSTICO POR ASPERSÃO - ESPESSURA DE 1,5 MM</v>
          </cell>
          <cell r="E108" t="str">
            <v>M2</v>
          </cell>
          <cell r="F108">
            <v>26.62</v>
          </cell>
          <cell r="G108">
            <v>39.200000000000003</v>
          </cell>
          <cell r="H108">
            <v>47.57</v>
          </cell>
          <cell r="I108">
            <v>1266.3134</v>
          </cell>
        </row>
        <row r="109">
          <cell r="A109" t="str">
            <v>9.5</v>
          </cell>
          <cell r="B109" t="str">
            <v>SICRO3</v>
          </cell>
          <cell r="C109" t="str">
            <v>5213358</v>
          </cell>
          <cell r="D109" t="str">
            <v>LAMINADO ELASTOPLÁSTICO PARA SINALIZAÇÃO HORIZONTAL - ESPESSURA DE 1,5 MM - FORNECIMENTO E IMPLANTAÇÃO</v>
          </cell>
          <cell r="E109" t="str">
            <v>M2</v>
          </cell>
          <cell r="F109">
            <v>22.26</v>
          </cell>
          <cell r="G109">
            <v>242.38</v>
          </cell>
          <cell r="H109">
            <v>294.13</v>
          </cell>
          <cell r="I109">
            <v>6547.3338000000003</v>
          </cell>
        </row>
        <row r="110">
          <cell r="A110" t="str">
            <v>9.6</v>
          </cell>
          <cell r="B110" t="str">
            <v>SETOP</v>
          </cell>
          <cell r="C110" t="str">
            <v>OBR-VIA-230</v>
          </cell>
          <cell r="D110" t="str">
            <v>TACHÃO REFLETIVO  TIPO SHTRG, COM CATADIÓPTRICO NAS DUAS FACES (EXECUÇÃO, INCLUINDO FORNECIMENTO, COLOCAÇÃO E TRANSPORTE DE TODOS OS MATERIAIS)</v>
          </cell>
          <cell r="E110" t="str">
            <v>U</v>
          </cell>
          <cell r="F110">
            <v>20</v>
          </cell>
          <cell r="G110">
            <v>58.23</v>
          </cell>
          <cell r="H110">
            <v>70.66</v>
          </cell>
          <cell r="I110">
            <v>1413.1999999999998</v>
          </cell>
        </row>
        <row r="111">
          <cell r="A111" t="str">
            <v>9.7</v>
          </cell>
          <cell r="B111" t="str">
            <v>SETOP</v>
          </cell>
          <cell r="C111" t="str">
            <v>OBR-VIA-225</v>
          </cell>
          <cell r="D111" t="str">
            <v>TACHÃO REFLETIVO TIPO SHTRG, COM CATADIÓPTRICO EM APENAS UMA FACE (EXECUÇÃO, INCLUINDO FORNECIMENTO, COLOCAÇÃO E TRANSPORTE DE TODOS OS MATERIAIS)</v>
          </cell>
          <cell r="E111" t="str">
            <v>U</v>
          </cell>
          <cell r="F111">
            <v>18</v>
          </cell>
          <cell r="G111">
            <v>57.18</v>
          </cell>
          <cell r="H111">
            <v>69.39</v>
          </cell>
          <cell r="I111">
            <v>1249.02</v>
          </cell>
        </row>
        <row r="112">
          <cell r="A112">
            <v>10</v>
          </cell>
          <cell r="D112" t="str">
            <v>SINALIZAÇÃO VERTICAL</v>
          </cell>
          <cell r="F112">
            <v>0</v>
          </cell>
          <cell r="G112">
            <v>0</v>
          </cell>
          <cell r="H112">
            <v>0</v>
          </cell>
          <cell r="I112">
            <v>10593.927099999999</v>
          </cell>
        </row>
        <row r="113">
          <cell r="A113" t="str">
            <v>10.1</v>
          </cell>
          <cell r="B113" t="str">
            <v>SETOP</v>
          </cell>
          <cell r="C113" t="str">
            <v>RO-41844</v>
          </cell>
          <cell r="D113" t="str">
            <v>PLACA DE AÇO CARBONO COM PELÍCULA REFLETIVA GRAU TÉCNICO TIPO I DA ABNT - PLACA QUADRADA (EXECUÇÃO, INCLUINDO FORNECIMENTO E TRANSPORTE DE TODOS OS MATERIAIS, INCLUSIVE POSTE DE SUSTENTAÇÃO)</v>
          </cell>
          <cell r="E113" t="str">
            <v>M2</v>
          </cell>
          <cell r="F113">
            <v>1.5</v>
          </cell>
          <cell r="G113">
            <v>441.73</v>
          </cell>
          <cell r="H113">
            <v>536.04</v>
          </cell>
          <cell r="I113">
            <v>804.06</v>
          </cell>
        </row>
        <row r="114">
          <cell r="A114" t="str">
            <v>10.2</v>
          </cell>
          <cell r="B114" t="str">
            <v>SETOP</v>
          </cell>
          <cell r="C114" t="str">
            <v>RO-41841</v>
          </cell>
          <cell r="D114" t="str">
            <v>PLACA DE AÇO CARBONO COM PELÍCULA REFLETIVA GRAU TÉCNICO TIPO I DA ABNT - PLACA CIRCULAR (EXECUÇÃO, INCLUINDO FORNECIMENTO E TRANSPORTE DE TODOS OS MATERIAIS, INCLUSIVE POSTE DE SUSTENTAÇÃO)</v>
          </cell>
          <cell r="E114" t="str">
            <v>M2</v>
          </cell>
          <cell r="F114">
            <v>3.53</v>
          </cell>
          <cell r="G114">
            <v>454.61</v>
          </cell>
          <cell r="H114">
            <v>551.66999999999996</v>
          </cell>
          <cell r="I114">
            <v>1947.3950999999997</v>
          </cell>
        </row>
        <row r="115">
          <cell r="A115" t="str">
            <v>10.3</v>
          </cell>
          <cell r="B115" t="str">
            <v>SETOP</v>
          </cell>
          <cell r="C115" t="str">
            <v>RO-42193</v>
          </cell>
          <cell r="D115" t="str">
            <v>PLACA DE AÇO CARBONO COM PELÍCULA REFLETIVA GRAU TÉCNICO TIPO I DA ABNT - PLACA RETANGULAR (EXECUÇÃO, INCLUINDO FORNECIMENTO E TRANSPORTE DE TODOS OS MATERIAIS, INCLUSIVE POSTE DE SUSTENTAÇÃO)</v>
          </cell>
          <cell r="E115" t="str">
            <v>M2</v>
          </cell>
          <cell r="F115">
            <v>12.42</v>
          </cell>
          <cell r="G115">
            <v>464.07</v>
          </cell>
          <cell r="H115">
            <v>563.15</v>
          </cell>
          <cell r="I115">
            <v>6994.3229999999994</v>
          </cell>
        </row>
        <row r="116">
          <cell r="A116" t="str">
            <v>10.4</v>
          </cell>
          <cell r="B116" t="str">
            <v>SETOP</v>
          </cell>
          <cell r="C116" t="str">
            <v>RO-42195</v>
          </cell>
          <cell r="D116" t="str">
            <v>PLACA DE AÇO CARBONO COM PELÍCULA REFLETIVA GRAU TÉCNICO TIPO I DA ABNT - MARCADOR DE PERIGO 0,30 X 0,90M (EXECUÇÃO, INCLUINDO FORNECIMENTO E TRANSPORTE DE TODOS OS MATERIAIS, INCLUSIVE POSTE DE SUSTENTAÇÃO)</v>
          </cell>
          <cell r="E116" t="str">
            <v>M2</v>
          </cell>
          <cell r="F116">
            <v>1.62</v>
          </cell>
          <cell r="G116">
            <v>189.98</v>
          </cell>
          <cell r="H116">
            <v>230.54</v>
          </cell>
          <cell r="I116">
            <v>373.47480000000002</v>
          </cell>
        </row>
        <row r="117">
          <cell r="A117" t="str">
            <v>10.5</v>
          </cell>
          <cell r="B117" t="str">
            <v>SETOP</v>
          </cell>
          <cell r="C117" t="str">
            <v>RO-41842</v>
          </cell>
          <cell r="D117" t="str">
            <v>PLACA DE AÇO CARBONO COM PELÍCULA REFLETIVA GRAU TÉCNICO TIPO I DA ABNT - PLACA OCTOGONAL (EXECUÇÃO, INCLUINDO FORNECIMENTO E TRANSPORTE DE TODOS OS MATERIAIS, INCLUSIVE POSTE DE SUSTENTAÇÃO)</v>
          </cell>
          <cell r="E117" t="str">
            <v>M2</v>
          </cell>
          <cell r="F117">
            <v>0.91</v>
          </cell>
          <cell r="G117">
            <v>429.85</v>
          </cell>
          <cell r="H117">
            <v>521.62</v>
          </cell>
          <cell r="I117">
            <v>474.67420000000004</v>
          </cell>
        </row>
        <row r="118">
          <cell r="A118">
            <v>11</v>
          </cell>
          <cell r="D118" t="str">
            <v>URBANIZAÇÃO E OBRAS COMPLEMENTARES</v>
          </cell>
          <cell r="F118">
            <v>0</v>
          </cell>
          <cell r="G118">
            <v>0</v>
          </cell>
          <cell r="H118">
            <v>0</v>
          </cell>
          <cell r="I118">
            <v>299453.79950000002</v>
          </cell>
        </row>
        <row r="119">
          <cell r="A119" t="str">
            <v>11.1</v>
          </cell>
          <cell r="B119" t="str">
            <v>SINAPI</v>
          </cell>
          <cell r="C119" t="str">
            <v>93679</v>
          </cell>
          <cell r="D119" t="str">
            <v>EXECUÇÃO DE PASSEIO EM PISO INTERTRAVADO, COM BLOCO RETANGULAR COLORIDO DE 20 X 10 CM, ESPESSURA 6 CM. AF_12/2015</v>
          </cell>
          <cell r="E119" t="str">
            <v>M2</v>
          </cell>
          <cell r="F119">
            <v>821</v>
          </cell>
          <cell r="G119">
            <v>72.099999999999994</v>
          </cell>
          <cell r="H119">
            <v>87.49</v>
          </cell>
          <cell r="I119">
            <v>71829.289999999994</v>
          </cell>
        </row>
        <row r="120">
          <cell r="A120" t="str">
            <v>11.2</v>
          </cell>
          <cell r="B120" t="str">
            <v>SUDECAP</v>
          </cell>
          <cell r="C120" t="str">
            <v>15.22.11</v>
          </cell>
          <cell r="D120" t="str">
            <v>PISO DE LADRILHO HIDRAULICO  - 20 X 20 CM, TATIL EM COR AMARELA/VERMELHA</v>
          </cell>
          <cell r="E120" t="str">
            <v>M2</v>
          </cell>
          <cell r="F120">
            <v>31</v>
          </cell>
          <cell r="G120">
            <v>72.260000000000005</v>
          </cell>
          <cell r="H120">
            <v>87.69</v>
          </cell>
          <cell r="I120">
            <v>2718.39</v>
          </cell>
        </row>
        <row r="121">
          <cell r="A121" t="str">
            <v>11.3</v>
          </cell>
          <cell r="B121" t="str">
            <v>SUDECAP</v>
          </cell>
          <cell r="C121" t="str">
            <v>21.03.03</v>
          </cell>
          <cell r="D121" t="str">
            <v>MEIO FIO E CORDAO - PADRAO SUDECAP  - MEIO FIO EM CONCRETO PRE-MOLDADO FCK&gt;=20MPA, PADRÃO SUDECAP TIPO A, 30 X 14,2/12 (H X L1/L2), COMPRIMENTO 80 CM</v>
          </cell>
          <cell r="E121" t="str">
            <v>M</v>
          </cell>
          <cell r="F121">
            <v>779.55</v>
          </cell>
          <cell r="G121">
            <v>33.979999999999997</v>
          </cell>
          <cell r="H121">
            <v>41.23</v>
          </cell>
          <cell r="I121">
            <v>32140.846499999996</v>
          </cell>
        </row>
        <row r="122">
          <cell r="A122" t="str">
            <v>11.4</v>
          </cell>
          <cell r="B122" t="str">
            <v>SUDECAP</v>
          </cell>
          <cell r="C122" t="str">
            <v>21.07.01</v>
          </cell>
          <cell r="D122" t="str">
            <v>LANÇAMENTO E ESPALHAMENTO  DE MATERIAIS EM PASSEIO  - SOLO EM AREA DE PASSEIO</v>
          </cell>
          <cell r="E122" t="str">
            <v>M3</v>
          </cell>
          <cell r="F122">
            <v>164.2</v>
          </cell>
          <cell r="G122">
            <v>15.53</v>
          </cell>
          <cell r="H122">
            <v>18.850000000000001</v>
          </cell>
          <cell r="I122">
            <v>3095.17</v>
          </cell>
        </row>
        <row r="123">
          <cell r="A123" t="str">
            <v>11.5</v>
          </cell>
          <cell r="B123" t="str">
            <v>SUDECAP</v>
          </cell>
          <cell r="C123" t="str">
            <v>21.29.02</v>
          </cell>
          <cell r="D123" t="str">
            <v>BARREIRA DE SEGURANÇA DE CONCRETO  - BARREIRA NEW JERSEY - SIMPLES - PADRÃO DER</v>
          </cell>
          <cell r="E123" t="str">
            <v>M</v>
          </cell>
          <cell r="F123">
            <v>39.5</v>
          </cell>
          <cell r="G123">
            <v>414.84</v>
          </cell>
          <cell r="H123">
            <v>503.41</v>
          </cell>
          <cell r="I123">
            <v>19884.695</v>
          </cell>
        </row>
        <row r="124">
          <cell r="A124" t="str">
            <v>11.6</v>
          </cell>
          <cell r="B124" t="str">
            <v>SICRO3</v>
          </cell>
          <cell r="C124" t="str">
            <v>3713600</v>
          </cell>
          <cell r="D124" t="str">
            <v>DEFENSA MALEÁVEL SIMPLES - FORNECIMENTO E IMPLANTAÇÃO</v>
          </cell>
          <cell r="E124" t="str">
            <v>M</v>
          </cell>
          <cell r="F124">
            <v>97.5</v>
          </cell>
          <cell r="G124">
            <v>694.11</v>
          </cell>
          <cell r="H124">
            <v>842.3</v>
          </cell>
          <cell r="I124">
            <v>82124.25</v>
          </cell>
        </row>
        <row r="125">
          <cell r="A125" t="str">
            <v>11.7</v>
          </cell>
          <cell r="B125" t="str">
            <v>Composição</v>
          </cell>
          <cell r="C125" t="str">
            <v>CP-01</v>
          </cell>
          <cell r="D125" t="str">
            <v>PLANTIO DE GRAMA ESMERALDA EM PLACAS</v>
          </cell>
          <cell r="E125" t="str">
            <v xml:space="preserve">M2    </v>
          </cell>
          <cell r="F125">
            <v>2315</v>
          </cell>
          <cell r="G125">
            <v>16.190000000000001</v>
          </cell>
          <cell r="H125">
            <v>19.649999999999999</v>
          </cell>
          <cell r="I125">
            <v>45489.75</v>
          </cell>
        </row>
        <row r="126">
          <cell r="A126" t="str">
            <v>11.8</v>
          </cell>
          <cell r="B126" t="str">
            <v>Composição</v>
          </cell>
          <cell r="C126" t="str">
            <v>CP-02</v>
          </cell>
          <cell r="D126" t="str">
            <v>PLANTIO DE GRAMA ESMERALDA EM PLACAS TALUDES</v>
          </cell>
          <cell r="E126" t="str">
            <v xml:space="preserve">M2    </v>
          </cell>
          <cell r="F126">
            <v>1748.4</v>
          </cell>
          <cell r="G126">
            <v>19.88</v>
          </cell>
          <cell r="H126">
            <v>24.12</v>
          </cell>
          <cell r="I126">
            <v>42171.408000000003</v>
          </cell>
        </row>
      </sheetData>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00B050"/>
    <pageSetUpPr fitToPage="1"/>
  </sheetPr>
  <dimension ref="A1:K127"/>
  <sheetViews>
    <sheetView view="pageBreakPreview" zoomScale="60" zoomScaleNormal="55" workbookViewId="0">
      <selection activeCell="D123" sqref="D123"/>
    </sheetView>
  </sheetViews>
  <sheetFormatPr defaultRowHeight="15"/>
  <cols>
    <col min="1" max="1" width="9.85546875" style="17" customWidth="1"/>
    <col min="2" max="2" width="17.140625" style="17" bestFit="1" customWidth="1"/>
    <col min="3" max="3" width="16.7109375" style="17" customWidth="1"/>
    <col min="4" max="4" width="145.42578125" style="18" customWidth="1"/>
    <col min="5" max="5" width="10.5703125" style="2" customWidth="1"/>
    <col min="6" max="6" width="14.140625" style="19" bestFit="1" customWidth="1"/>
    <col min="7" max="7" width="20.42578125" style="19" bestFit="1" customWidth="1"/>
    <col min="8" max="8" width="19.140625" style="17" bestFit="1" customWidth="1"/>
    <col min="9" max="9" width="27.28515625" style="2" bestFit="1" customWidth="1"/>
    <col min="10" max="10" width="15.140625" style="2" bestFit="1" customWidth="1"/>
    <col min="11" max="11" width="12.85546875" style="2" bestFit="1" customWidth="1"/>
    <col min="12" max="16384" width="9.140625" style="2"/>
  </cols>
  <sheetData>
    <row r="1" spans="1:9" ht="36" customHeight="1">
      <c r="A1" s="190"/>
      <c r="B1" s="190"/>
      <c r="C1" s="190"/>
      <c r="D1" s="190"/>
      <c r="E1" s="190"/>
      <c r="F1" s="190"/>
      <c r="G1" s="190"/>
      <c r="H1" s="190"/>
      <c r="I1" s="190"/>
    </row>
    <row r="2" spans="1:9" ht="36" customHeight="1">
      <c r="A2" s="191"/>
      <c r="B2" s="191"/>
      <c r="C2" s="191"/>
      <c r="D2" s="191"/>
      <c r="E2" s="191"/>
      <c r="F2" s="191"/>
      <c r="G2" s="191"/>
      <c r="H2" s="191"/>
      <c r="I2" s="191"/>
    </row>
    <row r="3" spans="1:9" ht="36" customHeight="1">
      <c r="A3" s="3"/>
      <c r="B3" s="3"/>
      <c r="C3" s="3"/>
      <c r="D3" s="4"/>
      <c r="E3" s="5"/>
      <c r="F3" s="6"/>
      <c r="G3" s="6"/>
      <c r="H3" s="3"/>
      <c r="I3" s="36"/>
    </row>
    <row r="4" spans="1:9" ht="42" customHeight="1">
      <c r="A4" s="192" t="s">
        <v>254</v>
      </c>
      <c r="B4" s="192"/>
      <c r="C4" s="192"/>
      <c r="D4" s="192"/>
      <c r="E4" s="192"/>
      <c r="F4" s="192"/>
      <c r="G4" s="192"/>
      <c r="H4" s="192"/>
      <c r="I4" s="192"/>
    </row>
    <row r="5" spans="1:9" ht="15.75">
      <c r="A5" s="1"/>
      <c r="B5" s="1"/>
      <c r="C5" s="1"/>
      <c r="D5" s="4" t="s">
        <v>1049</v>
      </c>
      <c r="E5" s="50"/>
      <c r="F5" s="8"/>
      <c r="G5" s="50"/>
      <c r="H5" s="50"/>
      <c r="I5" s="50"/>
    </row>
    <row r="6" spans="1:9" ht="42.75" customHeight="1">
      <c r="A6" s="193" t="s">
        <v>82</v>
      </c>
      <c r="B6" s="193"/>
      <c r="C6" s="193"/>
      <c r="D6" s="193"/>
      <c r="E6" s="193"/>
      <c r="F6" s="193"/>
      <c r="G6" s="193"/>
      <c r="H6" s="193"/>
      <c r="I6" s="193"/>
    </row>
    <row r="7" spans="1:9" ht="19.5">
      <c r="A7" s="20"/>
      <c r="B7" s="20"/>
      <c r="C7" s="20"/>
      <c r="D7" s="20"/>
      <c r="E7" s="194"/>
      <c r="F7" s="194"/>
      <c r="G7" s="194"/>
      <c r="H7" s="194"/>
      <c r="I7" s="194"/>
    </row>
    <row r="8" spans="1:9" ht="9" customHeight="1">
      <c r="A8" s="3"/>
      <c r="B8" s="3"/>
      <c r="C8" s="3"/>
      <c r="D8" s="4"/>
      <c r="E8" s="7"/>
      <c r="F8" s="8"/>
      <c r="G8" s="5"/>
    </row>
    <row r="9" spans="1:9" ht="15" customHeight="1">
      <c r="A9" s="189" t="s">
        <v>330</v>
      </c>
      <c r="B9" s="189"/>
      <c r="C9" s="189"/>
      <c r="D9" s="189"/>
      <c r="E9" s="189"/>
      <c r="F9" s="189"/>
      <c r="G9" s="189"/>
      <c r="H9" s="9" t="s">
        <v>74</v>
      </c>
      <c r="I9" s="10">
        <v>0.2135</v>
      </c>
    </row>
    <row r="10" spans="1:9" ht="33" customHeight="1">
      <c r="A10" s="40" t="s">
        <v>91</v>
      </c>
      <c r="B10" s="41" t="s">
        <v>92</v>
      </c>
      <c r="C10" s="11" t="s">
        <v>5</v>
      </c>
      <c r="D10" s="13" t="s">
        <v>93</v>
      </c>
      <c r="E10" s="11" t="s">
        <v>94</v>
      </c>
      <c r="F10" s="12" t="s">
        <v>95</v>
      </c>
      <c r="G10" s="13" t="s">
        <v>96</v>
      </c>
      <c r="H10" s="13" t="s">
        <v>97</v>
      </c>
      <c r="I10" s="14" t="s">
        <v>98</v>
      </c>
    </row>
    <row r="11" spans="1:9" s="15" customFormat="1" ht="15.75">
      <c r="A11" s="21"/>
      <c r="B11" s="22"/>
      <c r="C11" s="23"/>
      <c r="D11" s="24" t="s">
        <v>4</v>
      </c>
      <c r="E11" s="25"/>
      <c r="F11" s="26"/>
      <c r="G11" s="27"/>
      <c r="H11" s="27"/>
      <c r="I11" s="38">
        <f>SUBTOTAL(9,I12:I127)</f>
        <v>2734096.1825999981</v>
      </c>
    </row>
    <row r="12" spans="1:9" s="15" customFormat="1" ht="15.75">
      <c r="A12" s="35">
        <v>1</v>
      </c>
      <c r="B12" s="28"/>
      <c r="C12" s="29"/>
      <c r="D12" s="30" t="s">
        <v>3</v>
      </c>
      <c r="E12" s="31"/>
      <c r="F12" s="32">
        <v>0</v>
      </c>
      <c r="G12" s="33"/>
      <c r="H12" s="34"/>
      <c r="I12" s="39">
        <f>SUBTOTAL(9,I13:I27)</f>
        <v>86119.02</v>
      </c>
    </row>
    <row r="13" spans="1:9" s="15" customFormat="1" ht="50.25" customHeight="1">
      <c r="A13" s="42" t="s">
        <v>68</v>
      </c>
      <c r="B13" s="43" t="s">
        <v>51</v>
      </c>
      <c r="C13" s="44" t="s">
        <v>75</v>
      </c>
      <c r="D13" s="45" t="s">
        <v>76</v>
      </c>
      <c r="E13" s="46" t="s">
        <v>259</v>
      </c>
      <c r="F13" s="110">
        <v>4.5</v>
      </c>
      <c r="G13" s="37">
        <v>168.31</v>
      </c>
      <c r="H13" s="37">
        <f t="shared" ref="H13:H103" si="0">ROUND(G13+G13*$I$9,2)</f>
        <v>204.24</v>
      </c>
      <c r="I13" s="47">
        <f>F13*H13</f>
        <v>919.08</v>
      </c>
    </row>
    <row r="14" spans="1:9" s="15" customFormat="1" ht="30">
      <c r="A14" s="42" t="s">
        <v>69</v>
      </c>
      <c r="B14" s="43" t="s">
        <v>51</v>
      </c>
      <c r="C14" s="44" t="s">
        <v>336</v>
      </c>
      <c r="D14" s="45" t="s">
        <v>333</v>
      </c>
      <c r="E14" s="46" t="s">
        <v>334</v>
      </c>
      <c r="F14" s="110">
        <v>1</v>
      </c>
      <c r="G14" s="37">
        <v>296.14</v>
      </c>
      <c r="H14" s="37">
        <f t="shared" si="0"/>
        <v>359.37</v>
      </c>
      <c r="I14" s="47">
        <f t="shared" ref="I14:I27" si="1">F14*H14</f>
        <v>359.37</v>
      </c>
    </row>
    <row r="15" spans="1:9" s="15" customFormat="1" ht="15.75">
      <c r="A15" s="42" t="s">
        <v>70</v>
      </c>
      <c r="B15" s="43" t="s">
        <v>51</v>
      </c>
      <c r="C15" s="44" t="s">
        <v>337</v>
      </c>
      <c r="D15" s="45" t="s">
        <v>335</v>
      </c>
      <c r="E15" s="46" t="s">
        <v>15</v>
      </c>
      <c r="F15" s="110">
        <v>1</v>
      </c>
      <c r="G15" s="37">
        <v>511.95</v>
      </c>
      <c r="H15" s="37">
        <f t="shared" si="0"/>
        <v>621.25</v>
      </c>
      <c r="I15" s="47">
        <f t="shared" si="1"/>
        <v>621.25</v>
      </c>
    </row>
    <row r="16" spans="1:9" s="15" customFormat="1" ht="15.75">
      <c r="A16" s="42" t="s">
        <v>71</v>
      </c>
      <c r="B16" s="43" t="s">
        <v>53</v>
      </c>
      <c r="C16" s="48" t="s">
        <v>260</v>
      </c>
      <c r="D16" s="16" t="s">
        <v>261</v>
      </c>
      <c r="E16" s="46" t="s">
        <v>1</v>
      </c>
      <c r="F16" s="110">
        <v>1</v>
      </c>
      <c r="G16" s="37">
        <v>9821.33</v>
      </c>
      <c r="H16" s="37">
        <f t="shared" si="0"/>
        <v>11918.18</v>
      </c>
      <c r="I16" s="47">
        <f t="shared" si="1"/>
        <v>11918.18</v>
      </c>
    </row>
    <row r="17" spans="1:9" s="15" customFormat="1" ht="15.75">
      <c r="A17" s="42" t="s">
        <v>72</v>
      </c>
      <c r="B17" s="43" t="s">
        <v>53</v>
      </c>
      <c r="C17" s="44" t="s">
        <v>262</v>
      </c>
      <c r="D17" s="16" t="s">
        <v>263</v>
      </c>
      <c r="E17" s="46" t="s">
        <v>1</v>
      </c>
      <c r="F17" s="110">
        <v>1</v>
      </c>
      <c r="G17" s="37">
        <v>6270.8</v>
      </c>
      <c r="H17" s="37">
        <f t="shared" si="0"/>
        <v>7609.62</v>
      </c>
      <c r="I17" s="47">
        <f t="shared" si="1"/>
        <v>7609.62</v>
      </c>
    </row>
    <row r="18" spans="1:9" s="15" customFormat="1" ht="15.75">
      <c r="A18" s="42" t="s">
        <v>78</v>
      </c>
      <c r="B18" s="43" t="s">
        <v>53</v>
      </c>
      <c r="C18" s="44" t="s">
        <v>264</v>
      </c>
      <c r="D18" s="16" t="s">
        <v>265</v>
      </c>
      <c r="E18" s="46" t="s">
        <v>1</v>
      </c>
      <c r="F18" s="110">
        <v>1</v>
      </c>
      <c r="G18" s="37">
        <v>6267.24</v>
      </c>
      <c r="H18" s="37">
        <f t="shared" si="0"/>
        <v>7605.3</v>
      </c>
      <c r="I18" s="47">
        <f t="shared" si="1"/>
        <v>7605.3</v>
      </c>
    </row>
    <row r="19" spans="1:9" s="15" customFormat="1" ht="15.75">
      <c r="A19" s="42" t="s">
        <v>79</v>
      </c>
      <c r="B19" s="43" t="s">
        <v>53</v>
      </c>
      <c r="C19" s="44" t="s">
        <v>266</v>
      </c>
      <c r="D19" s="16" t="s">
        <v>267</v>
      </c>
      <c r="E19" s="46" t="s">
        <v>1</v>
      </c>
      <c r="F19" s="110">
        <v>1</v>
      </c>
      <c r="G19" s="37">
        <v>5265.84</v>
      </c>
      <c r="H19" s="37">
        <f t="shared" si="0"/>
        <v>6390.1</v>
      </c>
      <c r="I19" s="47">
        <f t="shared" si="1"/>
        <v>6390.1</v>
      </c>
    </row>
    <row r="20" spans="1:9" s="15" customFormat="1" ht="15.75">
      <c r="A20" s="42" t="s">
        <v>80</v>
      </c>
      <c r="B20" s="43" t="s">
        <v>53</v>
      </c>
      <c r="C20" s="44" t="s">
        <v>268</v>
      </c>
      <c r="D20" s="16" t="s">
        <v>269</v>
      </c>
      <c r="E20" s="46" t="s">
        <v>1</v>
      </c>
      <c r="F20" s="110">
        <v>1</v>
      </c>
      <c r="G20" s="37">
        <v>3904.46</v>
      </c>
      <c r="H20" s="37">
        <f t="shared" si="0"/>
        <v>4738.0600000000004</v>
      </c>
      <c r="I20" s="47">
        <f t="shared" si="1"/>
        <v>4738.0600000000004</v>
      </c>
    </row>
    <row r="21" spans="1:9" s="15" customFormat="1" ht="15.75">
      <c r="A21" s="42" t="s">
        <v>81</v>
      </c>
      <c r="B21" s="43" t="s">
        <v>53</v>
      </c>
      <c r="C21" s="44" t="s">
        <v>270</v>
      </c>
      <c r="D21" s="16" t="s">
        <v>329</v>
      </c>
      <c r="E21" s="46" t="s">
        <v>2</v>
      </c>
      <c r="F21" s="110">
        <v>50</v>
      </c>
      <c r="G21" s="37">
        <v>78.83</v>
      </c>
      <c r="H21" s="37">
        <f t="shared" si="0"/>
        <v>95.66</v>
      </c>
      <c r="I21" s="47">
        <f t="shared" si="1"/>
        <v>4783</v>
      </c>
    </row>
    <row r="22" spans="1:9" s="15" customFormat="1" ht="15.75">
      <c r="A22" s="42" t="s">
        <v>255</v>
      </c>
      <c r="B22" s="43" t="s">
        <v>53</v>
      </c>
      <c r="C22" s="44" t="s">
        <v>134</v>
      </c>
      <c r="D22" s="16" t="s">
        <v>271</v>
      </c>
      <c r="E22" s="46" t="s">
        <v>2</v>
      </c>
      <c r="F22" s="110">
        <v>500</v>
      </c>
      <c r="G22" s="37">
        <v>6.3</v>
      </c>
      <c r="H22" s="37">
        <f t="shared" si="0"/>
        <v>7.65</v>
      </c>
      <c r="I22" s="47">
        <f t="shared" si="1"/>
        <v>3825</v>
      </c>
    </row>
    <row r="23" spans="1:9" s="15" customFormat="1" ht="15.75">
      <c r="A23" s="42" t="s">
        <v>256</v>
      </c>
      <c r="B23" s="43" t="s">
        <v>53</v>
      </c>
      <c r="C23" s="44" t="s">
        <v>272</v>
      </c>
      <c r="D23" s="16" t="s">
        <v>273</v>
      </c>
      <c r="E23" s="46" t="s">
        <v>1</v>
      </c>
      <c r="F23" s="110">
        <v>100</v>
      </c>
      <c r="G23" s="37">
        <v>63.14</v>
      </c>
      <c r="H23" s="37">
        <f t="shared" si="0"/>
        <v>76.62</v>
      </c>
      <c r="I23" s="47">
        <f t="shared" si="1"/>
        <v>7662</v>
      </c>
    </row>
    <row r="24" spans="1:9" s="15" customFormat="1" ht="15.75">
      <c r="A24" s="42" t="s">
        <v>257</v>
      </c>
      <c r="B24" s="43" t="s">
        <v>53</v>
      </c>
      <c r="C24" s="44" t="s">
        <v>132</v>
      </c>
      <c r="D24" s="16" t="s">
        <v>274</v>
      </c>
      <c r="E24" s="46" t="s">
        <v>133</v>
      </c>
      <c r="F24" s="110">
        <v>120</v>
      </c>
      <c r="G24" s="37">
        <v>8.25</v>
      </c>
      <c r="H24" s="37">
        <f t="shared" si="0"/>
        <v>10.01</v>
      </c>
      <c r="I24" s="47">
        <f t="shared" si="1"/>
        <v>1201.2</v>
      </c>
    </row>
    <row r="25" spans="1:9" s="15" customFormat="1" ht="15.75">
      <c r="A25" s="42" t="s">
        <v>258</v>
      </c>
      <c r="B25" s="43" t="s">
        <v>53</v>
      </c>
      <c r="C25" s="44" t="s">
        <v>135</v>
      </c>
      <c r="D25" s="16" t="s">
        <v>275</v>
      </c>
      <c r="E25" s="46" t="s">
        <v>1</v>
      </c>
      <c r="F25" s="110">
        <v>10</v>
      </c>
      <c r="G25" s="37">
        <v>137.11000000000001</v>
      </c>
      <c r="H25" s="37">
        <f t="shared" si="0"/>
        <v>166.38</v>
      </c>
      <c r="I25" s="47">
        <f t="shared" si="1"/>
        <v>1663.8</v>
      </c>
    </row>
    <row r="26" spans="1:9" s="15" customFormat="1" ht="15.75">
      <c r="A26" s="42" t="s">
        <v>331</v>
      </c>
      <c r="B26" s="43" t="s">
        <v>53</v>
      </c>
      <c r="C26" s="44" t="s">
        <v>136</v>
      </c>
      <c r="D26" s="16" t="s">
        <v>276</v>
      </c>
      <c r="E26" s="46" t="s">
        <v>1</v>
      </c>
      <c r="F26" s="110">
        <v>25</v>
      </c>
      <c r="G26" s="37">
        <v>106.65</v>
      </c>
      <c r="H26" s="37">
        <f t="shared" si="0"/>
        <v>129.41999999999999</v>
      </c>
      <c r="I26" s="47">
        <f t="shared" si="1"/>
        <v>3235.4999999999995</v>
      </c>
    </row>
    <row r="27" spans="1:9" s="15" customFormat="1" ht="15.75">
      <c r="A27" s="42" t="s">
        <v>332</v>
      </c>
      <c r="B27" s="43" t="s">
        <v>53</v>
      </c>
      <c r="C27" s="44" t="s">
        <v>277</v>
      </c>
      <c r="D27" s="16" t="s">
        <v>278</v>
      </c>
      <c r="E27" s="46" t="s">
        <v>84</v>
      </c>
      <c r="F27" s="110">
        <v>1</v>
      </c>
      <c r="G27" s="37">
        <v>19437.63</v>
      </c>
      <c r="H27" s="37">
        <f t="shared" si="0"/>
        <v>23587.56</v>
      </c>
      <c r="I27" s="47">
        <f t="shared" si="1"/>
        <v>23587.56</v>
      </c>
    </row>
    <row r="28" spans="1:9" s="15" customFormat="1" ht="15.75">
      <c r="A28" s="35">
        <v>2</v>
      </c>
      <c r="B28" s="28"/>
      <c r="C28" s="29"/>
      <c r="D28" s="30" t="s">
        <v>8</v>
      </c>
      <c r="E28" s="31"/>
      <c r="F28" s="111"/>
      <c r="G28" s="33"/>
      <c r="H28" s="34">
        <f t="shared" si="0"/>
        <v>0</v>
      </c>
      <c r="I28" s="39">
        <f>SUBTOTAL(9,I29)</f>
        <v>229890.86</v>
      </c>
    </row>
    <row r="29" spans="1:9" s="15" customFormat="1" ht="15.75">
      <c r="A29" s="42" t="s">
        <v>7</v>
      </c>
      <c r="B29" s="43" t="s">
        <v>56</v>
      </c>
      <c r="C29" s="48" t="s">
        <v>83</v>
      </c>
      <c r="D29" s="16" t="s">
        <v>8</v>
      </c>
      <c r="E29" s="46" t="s">
        <v>1</v>
      </c>
      <c r="F29" s="110">
        <v>1</v>
      </c>
      <c r="G29" s="37">
        <v>189444.47</v>
      </c>
      <c r="H29" s="37">
        <f t="shared" si="0"/>
        <v>229890.86</v>
      </c>
      <c r="I29" s="47">
        <f t="shared" ref="I29:I103" si="2">F29*H29</f>
        <v>229890.86</v>
      </c>
    </row>
    <row r="30" spans="1:9" s="15" customFormat="1" ht="15.75">
      <c r="A30" s="35">
        <v>3</v>
      </c>
      <c r="B30" s="28"/>
      <c r="C30" s="29"/>
      <c r="D30" s="30" t="s">
        <v>67</v>
      </c>
      <c r="E30" s="31"/>
      <c r="F30" s="111"/>
      <c r="G30" s="33"/>
      <c r="H30" s="34">
        <f t="shared" si="0"/>
        <v>0</v>
      </c>
      <c r="I30" s="39">
        <f>SUBTOTAL(9,I31:I37)</f>
        <v>40456.422500000001</v>
      </c>
    </row>
    <row r="31" spans="1:9" s="15" customFormat="1" ht="15.75">
      <c r="A31" s="42" t="s">
        <v>6</v>
      </c>
      <c r="B31" s="43" t="s">
        <v>53</v>
      </c>
      <c r="C31" s="48" t="s">
        <v>137</v>
      </c>
      <c r="D31" s="16" t="s">
        <v>279</v>
      </c>
      <c r="E31" s="46" t="s">
        <v>0</v>
      </c>
      <c r="F31" s="110">
        <v>2135</v>
      </c>
      <c r="G31" s="37">
        <v>10.42</v>
      </c>
      <c r="H31" s="37">
        <f t="shared" si="0"/>
        <v>12.64</v>
      </c>
      <c r="I31" s="47">
        <f t="shared" si="2"/>
        <v>26986.400000000001</v>
      </c>
    </row>
    <row r="32" spans="1:9" s="15" customFormat="1" ht="15.75">
      <c r="A32" s="42" t="s">
        <v>9</v>
      </c>
      <c r="B32" s="43" t="s">
        <v>53</v>
      </c>
      <c r="C32" s="44" t="s">
        <v>138</v>
      </c>
      <c r="D32" s="16" t="s">
        <v>280</v>
      </c>
      <c r="E32" s="46" t="s">
        <v>10</v>
      </c>
      <c r="F32" s="110">
        <v>25</v>
      </c>
      <c r="G32" s="37">
        <v>79.81</v>
      </c>
      <c r="H32" s="37">
        <f t="shared" si="0"/>
        <v>96.85</v>
      </c>
      <c r="I32" s="47">
        <f t="shared" si="2"/>
        <v>2421.25</v>
      </c>
    </row>
    <row r="33" spans="1:9" s="15" customFormat="1" ht="15.75">
      <c r="A33" s="42" t="s">
        <v>12</v>
      </c>
      <c r="B33" s="43" t="s">
        <v>53</v>
      </c>
      <c r="C33" s="48" t="s">
        <v>139</v>
      </c>
      <c r="D33" s="16" t="s">
        <v>281</v>
      </c>
      <c r="E33" s="46" t="s">
        <v>2</v>
      </c>
      <c r="F33" s="110">
        <v>400</v>
      </c>
      <c r="G33" s="37">
        <v>6.21</v>
      </c>
      <c r="H33" s="37">
        <f t="shared" si="0"/>
        <v>7.54</v>
      </c>
      <c r="I33" s="47">
        <f t="shared" si="2"/>
        <v>3016</v>
      </c>
    </row>
    <row r="34" spans="1:9" s="15" customFormat="1" ht="15.75">
      <c r="A34" s="42" t="s">
        <v>13</v>
      </c>
      <c r="B34" s="43" t="s">
        <v>53</v>
      </c>
      <c r="C34" s="44" t="s">
        <v>62</v>
      </c>
      <c r="D34" s="16" t="s">
        <v>282</v>
      </c>
      <c r="E34" s="46" t="s">
        <v>10</v>
      </c>
      <c r="F34" s="110">
        <v>155.75</v>
      </c>
      <c r="G34" s="37">
        <v>1.87</v>
      </c>
      <c r="H34" s="37">
        <f t="shared" si="0"/>
        <v>2.27</v>
      </c>
      <c r="I34" s="47">
        <f t="shared" si="2"/>
        <v>353.55250000000001</v>
      </c>
    </row>
    <row r="35" spans="1:9" s="15" customFormat="1" ht="15.75">
      <c r="A35" s="42" t="s">
        <v>14</v>
      </c>
      <c r="B35" s="43" t="s">
        <v>53</v>
      </c>
      <c r="C35" s="48" t="s">
        <v>140</v>
      </c>
      <c r="D35" s="16" t="s">
        <v>283</v>
      </c>
      <c r="E35" s="46" t="s">
        <v>141</v>
      </c>
      <c r="F35" s="110">
        <v>1868.4</v>
      </c>
      <c r="G35" s="37">
        <v>1.28</v>
      </c>
      <c r="H35" s="37">
        <f t="shared" si="0"/>
        <v>1.55</v>
      </c>
      <c r="I35" s="47">
        <f t="shared" si="2"/>
        <v>2896.0200000000004</v>
      </c>
    </row>
    <row r="36" spans="1:9" s="15" customFormat="1" ht="15.75">
      <c r="A36" s="42" t="s">
        <v>174</v>
      </c>
      <c r="B36" s="43" t="s">
        <v>53</v>
      </c>
      <c r="C36" s="48" t="s">
        <v>142</v>
      </c>
      <c r="D36" s="16" t="s">
        <v>284</v>
      </c>
      <c r="E36" s="46" t="s">
        <v>1</v>
      </c>
      <c r="F36" s="110">
        <v>20</v>
      </c>
      <c r="G36" s="37">
        <v>108.18</v>
      </c>
      <c r="H36" s="37">
        <f t="shared" si="0"/>
        <v>131.28</v>
      </c>
      <c r="I36" s="47">
        <f t="shared" si="2"/>
        <v>2625.6</v>
      </c>
    </row>
    <row r="37" spans="1:9" s="15" customFormat="1" ht="15.75">
      <c r="A37" s="42" t="s">
        <v>175</v>
      </c>
      <c r="B37" s="43" t="s">
        <v>53</v>
      </c>
      <c r="C37" s="44" t="s">
        <v>143</v>
      </c>
      <c r="D37" s="16" t="s">
        <v>285</v>
      </c>
      <c r="E37" s="46" t="s">
        <v>1</v>
      </c>
      <c r="F37" s="110">
        <v>10</v>
      </c>
      <c r="G37" s="37">
        <v>177.8</v>
      </c>
      <c r="H37" s="37">
        <f t="shared" si="0"/>
        <v>215.76</v>
      </c>
      <c r="I37" s="47">
        <f t="shared" si="2"/>
        <v>2157.6</v>
      </c>
    </row>
    <row r="38" spans="1:9" s="15" customFormat="1" ht="15.75">
      <c r="A38" s="35">
        <v>4</v>
      </c>
      <c r="B38" s="28"/>
      <c r="C38" s="29"/>
      <c r="D38" s="30" t="s">
        <v>144</v>
      </c>
      <c r="E38" s="31"/>
      <c r="F38" s="111"/>
      <c r="G38" s="33"/>
      <c r="H38" s="34">
        <f>ROUND(G38+G38*$I$9,2)</f>
        <v>0</v>
      </c>
      <c r="I38" s="39">
        <f>SUBTOTAL(9,I39:I45)</f>
        <v>388712.97099999996</v>
      </c>
    </row>
    <row r="39" spans="1:9" s="15" customFormat="1" ht="36" customHeight="1">
      <c r="A39" s="42" t="s">
        <v>131</v>
      </c>
      <c r="B39" s="43" t="s">
        <v>53</v>
      </c>
      <c r="C39" s="44" t="s">
        <v>145</v>
      </c>
      <c r="D39" s="16" t="s">
        <v>286</v>
      </c>
      <c r="E39" s="46" t="s">
        <v>0</v>
      </c>
      <c r="F39" s="110">
        <v>5320</v>
      </c>
      <c r="G39" s="37">
        <v>0.54</v>
      </c>
      <c r="H39" s="37">
        <f t="shared" si="0"/>
        <v>0.66</v>
      </c>
      <c r="I39" s="47">
        <f t="shared" si="2"/>
        <v>3511.2000000000003</v>
      </c>
    </row>
    <row r="40" spans="1:9" s="15" customFormat="1" ht="15.75">
      <c r="A40" s="42" t="s">
        <v>85</v>
      </c>
      <c r="B40" s="43" t="s">
        <v>53</v>
      </c>
      <c r="C40" s="44" t="s">
        <v>63</v>
      </c>
      <c r="D40" s="16" t="s">
        <v>287</v>
      </c>
      <c r="E40" s="46" t="s">
        <v>10</v>
      </c>
      <c r="F40" s="110">
        <v>13020.7</v>
      </c>
      <c r="G40" s="37">
        <v>4.7300000000000004</v>
      </c>
      <c r="H40" s="37">
        <f t="shared" si="0"/>
        <v>5.74</v>
      </c>
      <c r="I40" s="47">
        <f t="shared" si="2"/>
        <v>74738.818000000014</v>
      </c>
    </row>
    <row r="41" spans="1:9" ht="18.75" customHeight="1">
      <c r="A41" s="42" t="s">
        <v>86</v>
      </c>
      <c r="B41" s="43" t="s">
        <v>53</v>
      </c>
      <c r="C41" s="48" t="s">
        <v>62</v>
      </c>
      <c r="D41" s="16" t="s">
        <v>282</v>
      </c>
      <c r="E41" s="46" t="s">
        <v>10</v>
      </c>
      <c r="F41" s="110">
        <v>1064</v>
      </c>
      <c r="G41" s="37">
        <v>1.87</v>
      </c>
      <c r="H41" s="37">
        <f t="shared" si="0"/>
        <v>2.27</v>
      </c>
      <c r="I41" s="47">
        <f t="shared" si="2"/>
        <v>2415.2800000000002</v>
      </c>
    </row>
    <row r="42" spans="1:9">
      <c r="A42" s="42" t="s">
        <v>87</v>
      </c>
      <c r="B42" s="43" t="s">
        <v>53</v>
      </c>
      <c r="C42" s="48" t="s">
        <v>146</v>
      </c>
      <c r="D42" s="16" t="s">
        <v>288</v>
      </c>
      <c r="E42" s="46" t="s">
        <v>10</v>
      </c>
      <c r="F42" s="110">
        <v>1465.1</v>
      </c>
      <c r="G42" s="37">
        <v>2.4700000000000002</v>
      </c>
      <c r="H42" s="37">
        <f t="shared" si="0"/>
        <v>3</v>
      </c>
      <c r="I42" s="47">
        <f t="shared" si="2"/>
        <v>4395.2999999999993</v>
      </c>
    </row>
    <row r="43" spans="1:9" s="15" customFormat="1" ht="30">
      <c r="A43" s="42" t="s">
        <v>88</v>
      </c>
      <c r="B43" s="43" t="s">
        <v>50</v>
      </c>
      <c r="C43" s="48" t="s">
        <v>289</v>
      </c>
      <c r="D43" s="16" t="s">
        <v>147</v>
      </c>
      <c r="E43" s="46" t="s">
        <v>52</v>
      </c>
      <c r="F43" s="110">
        <v>151435.20000000001</v>
      </c>
      <c r="G43" s="37">
        <v>1.59</v>
      </c>
      <c r="H43" s="37">
        <f t="shared" si="0"/>
        <v>1.93</v>
      </c>
      <c r="I43" s="47">
        <f t="shared" si="2"/>
        <v>292269.93599999999</v>
      </c>
    </row>
    <row r="44" spans="1:9">
      <c r="A44" s="42" t="s">
        <v>89</v>
      </c>
      <c r="B44" s="43" t="s">
        <v>53</v>
      </c>
      <c r="C44" s="48" t="s">
        <v>73</v>
      </c>
      <c r="D44" s="16" t="s">
        <v>290</v>
      </c>
      <c r="E44" s="46" t="s">
        <v>10</v>
      </c>
      <c r="F44" s="110">
        <v>2159</v>
      </c>
      <c r="G44" s="37">
        <v>3.48</v>
      </c>
      <c r="H44" s="37">
        <f t="shared" si="0"/>
        <v>4.22</v>
      </c>
      <c r="I44" s="47">
        <f t="shared" si="2"/>
        <v>9110.98</v>
      </c>
    </row>
    <row r="45" spans="1:9">
      <c r="A45" s="42" t="s">
        <v>176</v>
      </c>
      <c r="B45" s="43" t="s">
        <v>51</v>
      </c>
      <c r="C45" s="48" t="s">
        <v>148</v>
      </c>
      <c r="D45" s="16" t="s">
        <v>90</v>
      </c>
      <c r="E45" s="46" t="s">
        <v>10</v>
      </c>
      <c r="F45" s="110">
        <v>9875.9</v>
      </c>
      <c r="G45" s="37">
        <v>0.19</v>
      </c>
      <c r="H45" s="37">
        <f t="shared" si="0"/>
        <v>0.23</v>
      </c>
      <c r="I45" s="47">
        <f t="shared" si="2"/>
        <v>2271.4569999999999</v>
      </c>
    </row>
    <row r="46" spans="1:9" s="15" customFormat="1" ht="15.75">
      <c r="A46" s="35">
        <v>5</v>
      </c>
      <c r="B46" s="28"/>
      <c r="C46" s="29"/>
      <c r="D46" s="30" t="s">
        <v>49</v>
      </c>
      <c r="E46" s="31"/>
      <c r="F46" s="111"/>
      <c r="G46" s="33"/>
      <c r="H46" s="34">
        <f t="shared" si="0"/>
        <v>0</v>
      </c>
      <c r="I46" s="39">
        <f>SUBTOTAL(9,I47:I68)</f>
        <v>399709.73040000006</v>
      </c>
    </row>
    <row r="47" spans="1:9" s="15" customFormat="1" ht="15.75">
      <c r="A47" s="42" t="s">
        <v>99</v>
      </c>
      <c r="B47" s="43" t="s">
        <v>53</v>
      </c>
      <c r="C47" s="48" t="s">
        <v>129</v>
      </c>
      <c r="D47" s="16" t="s">
        <v>291</v>
      </c>
      <c r="E47" s="46" t="s">
        <v>2</v>
      </c>
      <c r="F47" s="110">
        <v>449.73</v>
      </c>
      <c r="G47" s="37">
        <v>20.39</v>
      </c>
      <c r="H47" s="37">
        <f t="shared" si="0"/>
        <v>24.74</v>
      </c>
      <c r="I47" s="47">
        <f t="shared" si="2"/>
        <v>11126.3202</v>
      </c>
    </row>
    <row r="48" spans="1:9">
      <c r="A48" s="42" t="s">
        <v>100</v>
      </c>
      <c r="B48" s="43" t="s">
        <v>343</v>
      </c>
      <c r="C48" s="48">
        <v>2003309</v>
      </c>
      <c r="D48" s="16" t="s">
        <v>235</v>
      </c>
      <c r="E48" s="46" t="s">
        <v>2</v>
      </c>
      <c r="F48" s="110">
        <v>198.5</v>
      </c>
      <c r="G48" s="37">
        <v>63.62</v>
      </c>
      <c r="H48" s="37">
        <f t="shared" si="0"/>
        <v>77.2</v>
      </c>
      <c r="I48" s="47">
        <f t="shared" si="2"/>
        <v>15324.2</v>
      </c>
    </row>
    <row r="49" spans="1:9">
      <c r="A49" s="42" t="s">
        <v>101</v>
      </c>
      <c r="B49" s="43" t="s">
        <v>343</v>
      </c>
      <c r="C49" s="48">
        <v>2003403</v>
      </c>
      <c r="D49" s="16" t="s">
        <v>236</v>
      </c>
      <c r="E49" s="46" t="s">
        <v>2</v>
      </c>
      <c r="F49" s="110">
        <v>2.5</v>
      </c>
      <c r="G49" s="37">
        <v>488.38</v>
      </c>
      <c r="H49" s="37">
        <f t="shared" si="0"/>
        <v>592.65</v>
      </c>
      <c r="I49" s="47">
        <f t="shared" si="2"/>
        <v>1481.625</v>
      </c>
    </row>
    <row r="50" spans="1:9">
      <c r="A50" s="42" t="s">
        <v>102</v>
      </c>
      <c r="B50" s="43" t="s">
        <v>343</v>
      </c>
      <c r="C50" s="48">
        <v>2003477</v>
      </c>
      <c r="D50" s="16" t="s">
        <v>237</v>
      </c>
      <c r="E50" s="46" t="s">
        <v>1</v>
      </c>
      <c r="F50" s="110">
        <v>1</v>
      </c>
      <c r="G50" s="37">
        <v>2511.83</v>
      </c>
      <c r="H50" s="37">
        <f t="shared" si="0"/>
        <v>3048.11</v>
      </c>
      <c r="I50" s="47">
        <f t="shared" si="2"/>
        <v>3048.11</v>
      </c>
    </row>
    <row r="51" spans="1:9">
      <c r="A51" s="42" t="s">
        <v>103</v>
      </c>
      <c r="B51" s="43" t="s">
        <v>53</v>
      </c>
      <c r="C51" s="48" t="s">
        <v>149</v>
      </c>
      <c r="D51" s="16" t="s">
        <v>292</v>
      </c>
      <c r="E51" s="46" t="s">
        <v>1</v>
      </c>
      <c r="F51" s="110">
        <v>7</v>
      </c>
      <c r="G51" s="37">
        <v>1657.4</v>
      </c>
      <c r="H51" s="37">
        <f t="shared" si="0"/>
        <v>2011.25</v>
      </c>
      <c r="I51" s="47">
        <f t="shared" si="2"/>
        <v>14078.75</v>
      </c>
    </row>
    <row r="52" spans="1:9">
      <c r="A52" s="42" t="s">
        <v>104</v>
      </c>
      <c r="B52" s="43" t="s">
        <v>53</v>
      </c>
      <c r="C52" s="48" t="s">
        <v>150</v>
      </c>
      <c r="D52" s="16" t="s">
        <v>293</v>
      </c>
      <c r="E52" s="46" t="s">
        <v>2</v>
      </c>
      <c r="F52" s="110">
        <v>11.12</v>
      </c>
      <c r="G52" s="37">
        <v>351.26</v>
      </c>
      <c r="H52" s="37">
        <f t="shared" si="0"/>
        <v>426.25</v>
      </c>
      <c r="I52" s="47">
        <f t="shared" si="2"/>
        <v>4739.8999999999996</v>
      </c>
    </row>
    <row r="53" spans="1:9">
      <c r="A53" s="42" t="s">
        <v>105</v>
      </c>
      <c r="B53" s="43" t="s">
        <v>53</v>
      </c>
      <c r="C53" s="48" t="s">
        <v>151</v>
      </c>
      <c r="D53" s="16" t="s">
        <v>294</v>
      </c>
      <c r="E53" s="46" t="s">
        <v>1</v>
      </c>
      <c r="F53" s="110">
        <v>7</v>
      </c>
      <c r="G53" s="37">
        <v>709.14</v>
      </c>
      <c r="H53" s="37">
        <f t="shared" si="0"/>
        <v>860.54</v>
      </c>
      <c r="I53" s="47">
        <f t="shared" si="2"/>
        <v>6023.78</v>
      </c>
    </row>
    <row r="54" spans="1:9">
      <c r="A54" s="42" t="s">
        <v>106</v>
      </c>
      <c r="B54" s="43" t="s">
        <v>53</v>
      </c>
      <c r="C54" s="48" t="s">
        <v>152</v>
      </c>
      <c r="D54" s="16" t="s">
        <v>295</v>
      </c>
      <c r="E54" s="46" t="s">
        <v>1</v>
      </c>
      <c r="F54" s="110">
        <v>1</v>
      </c>
      <c r="G54" s="37">
        <v>964.01</v>
      </c>
      <c r="H54" s="37">
        <f t="shared" si="0"/>
        <v>1169.83</v>
      </c>
      <c r="I54" s="47">
        <f t="shared" si="2"/>
        <v>1169.83</v>
      </c>
    </row>
    <row r="55" spans="1:9">
      <c r="A55" s="42" t="s">
        <v>107</v>
      </c>
      <c r="B55" s="43" t="s">
        <v>53</v>
      </c>
      <c r="C55" s="48" t="s">
        <v>153</v>
      </c>
      <c r="D55" s="16" t="s">
        <v>296</v>
      </c>
      <c r="E55" s="46" t="s">
        <v>1</v>
      </c>
      <c r="F55" s="110">
        <v>8</v>
      </c>
      <c r="G55" s="37">
        <v>1748.84</v>
      </c>
      <c r="H55" s="37">
        <f t="shared" si="0"/>
        <v>2122.2199999999998</v>
      </c>
      <c r="I55" s="47">
        <f t="shared" si="2"/>
        <v>16977.759999999998</v>
      </c>
    </row>
    <row r="56" spans="1:9">
      <c r="A56" s="42" t="s">
        <v>108</v>
      </c>
      <c r="B56" s="43" t="s">
        <v>53</v>
      </c>
      <c r="C56" s="48" t="s">
        <v>154</v>
      </c>
      <c r="D56" s="16" t="s">
        <v>297</v>
      </c>
      <c r="E56" s="46" t="s">
        <v>1</v>
      </c>
      <c r="F56" s="110">
        <v>17</v>
      </c>
      <c r="G56" s="37">
        <v>86.39</v>
      </c>
      <c r="H56" s="37">
        <f t="shared" si="0"/>
        <v>104.83</v>
      </c>
      <c r="I56" s="47">
        <f t="shared" si="2"/>
        <v>1782.11</v>
      </c>
    </row>
    <row r="57" spans="1:9">
      <c r="A57" s="42" t="s">
        <v>109</v>
      </c>
      <c r="B57" s="43" t="s">
        <v>53</v>
      </c>
      <c r="C57" s="48" t="s">
        <v>155</v>
      </c>
      <c r="D57" s="16" t="s">
        <v>298</v>
      </c>
      <c r="E57" s="46" t="s">
        <v>1</v>
      </c>
      <c r="F57" s="110">
        <v>17</v>
      </c>
      <c r="G57" s="37">
        <v>255.53</v>
      </c>
      <c r="H57" s="37">
        <f t="shared" si="0"/>
        <v>310.08999999999997</v>
      </c>
      <c r="I57" s="47">
        <f t="shared" si="2"/>
        <v>5271.53</v>
      </c>
    </row>
    <row r="58" spans="1:9">
      <c r="A58" s="42" t="s">
        <v>110</v>
      </c>
      <c r="B58" s="43" t="s">
        <v>53</v>
      </c>
      <c r="C58" s="48" t="s">
        <v>156</v>
      </c>
      <c r="D58" s="16" t="s">
        <v>299</v>
      </c>
      <c r="E58" s="46" t="s">
        <v>2</v>
      </c>
      <c r="F58" s="110">
        <v>2.5</v>
      </c>
      <c r="G58" s="37">
        <v>879.55</v>
      </c>
      <c r="H58" s="37">
        <f t="shared" si="0"/>
        <v>1067.33</v>
      </c>
      <c r="I58" s="47">
        <f t="shared" si="2"/>
        <v>2668.3249999999998</v>
      </c>
    </row>
    <row r="59" spans="1:9">
      <c r="A59" s="42" t="s">
        <v>111</v>
      </c>
      <c r="B59" s="43" t="s">
        <v>53</v>
      </c>
      <c r="C59" s="48" t="s">
        <v>157</v>
      </c>
      <c r="D59" s="16" t="s">
        <v>300</v>
      </c>
      <c r="E59" s="46" t="s">
        <v>10</v>
      </c>
      <c r="F59" s="110">
        <v>1397.53</v>
      </c>
      <c r="G59" s="37">
        <v>4.24</v>
      </c>
      <c r="H59" s="37">
        <f t="shared" si="0"/>
        <v>5.15</v>
      </c>
      <c r="I59" s="47">
        <f t="shared" si="2"/>
        <v>7197.2795000000006</v>
      </c>
    </row>
    <row r="60" spans="1:9">
      <c r="A60" s="42" t="s">
        <v>112</v>
      </c>
      <c r="B60" s="43" t="s">
        <v>53</v>
      </c>
      <c r="C60" s="48" t="s">
        <v>158</v>
      </c>
      <c r="D60" s="16" t="s">
        <v>301</v>
      </c>
      <c r="E60" s="46" t="s">
        <v>0</v>
      </c>
      <c r="F60" s="110">
        <v>1796.78</v>
      </c>
      <c r="G60" s="37">
        <v>27.97</v>
      </c>
      <c r="H60" s="37">
        <f t="shared" si="0"/>
        <v>33.94</v>
      </c>
      <c r="I60" s="47">
        <f t="shared" si="2"/>
        <v>60982.713199999998</v>
      </c>
    </row>
    <row r="61" spans="1:9" s="15" customFormat="1" ht="15.75">
      <c r="A61" s="42" t="s">
        <v>113</v>
      </c>
      <c r="B61" s="43" t="s">
        <v>53</v>
      </c>
      <c r="C61" s="48" t="s">
        <v>159</v>
      </c>
      <c r="D61" s="16" t="s">
        <v>302</v>
      </c>
      <c r="E61" s="46" t="s">
        <v>0</v>
      </c>
      <c r="F61" s="110">
        <v>898.39</v>
      </c>
      <c r="G61" s="37">
        <v>80.040000000000006</v>
      </c>
      <c r="H61" s="37">
        <f t="shared" si="0"/>
        <v>97.13</v>
      </c>
      <c r="I61" s="47">
        <f t="shared" si="2"/>
        <v>87260.620699999999</v>
      </c>
    </row>
    <row r="62" spans="1:9">
      <c r="A62" s="42" t="s">
        <v>130</v>
      </c>
      <c r="B62" s="43" t="s">
        <v>51</v>
      </c>
      <c r="C62" s="48" t="s">
        <v>160</v>
      </c>
      <c r="D62" s="16" t="s">
        <v>161</v>
      </c>
      <c r="E62" s="46" t="s">
        <v>0</v>
      </c>
      <c r="F62" s="110">
        <v>386.12</v>
      </c>
      <c r="G62" s="37">
        <v>3.03</v>
      </c>
      <c r="H62" s="37">
        <f t="shared" si="0"/>
        <v>3.68</v>
      </c>
      <c r="I62" s="47">
        <f t="shared" si="2"/>
        <v>1420.9216000000001</v>
      </c>
    </row>
    <row r="63" spans="1:9">
      <c r="A63" s="42" t="s">
        <v>177</v>
      </c>
      <c r="B63" s="43" t="s">
        <v>53</v>
      </c>
      <c r="C63" s="48" t="s">
        <v>162</v>
      </c>
      <c r="D63" s="16" t="s">
        <v>303</v>
      </c>
      <c r="E63" s="46" t="s">
        <v>0</v>
      </c>
      <c r="F63" s="110">
        <v>196.48</v>
      </c>
      <c r="G63" s="37">
        <v>19.37</v>
      </c>
      <c r="H63" s="37">
        <f t="shared" si="0"/>
        <v>23.51</v>
      </c>
      <c r="I63" s="47">
        <f t="shared" si="2"/>
        <v>4619.2448000000004</v>
      </c>
    </row>
    <row r="64" spans="1:9">
      <c r="A64" s="42" t="s">
        <v>178</v>
      </c>
      <c r="B64" s="43" t="s">
        <v>53</v>
      </c>
      <c r="C64" s="48" t="s">
        <v>163</v>
      </c>
      <c r="D64" s="16" t="s">
        <v>304</v>
      </c>
      <c r="E64" s="46" t="s">
        <v>10</v>
      </c>
      <c r="F64" s="110">
        <v>110.74</v>
      </c>
      <c r="G64" s="37">
        <v>397.4</v>
      </c>
      <c r="H64" s="37">
        <f t="shared" si="0"/>
        <v>482.24</v>
      </c>
      <c r="I64" s="47">
        <f t="shared" si="2"/>
        <v>53403.257599999997</v>
      </c>
    </row>
    <row r="65" spans="1:9">
      <c r="A65" s="42" t="s">
        <v>179</v>
      </c>
      <c r="B65" s="43" t="s">
        <v>53</v>
      </c>
      <c r="C65" s="48" t="s">
        <v>164</v>
      </c>
      <c r="D65" s="16" t="s">
        <v>305</v>
      </c>
      <c r="E65" s="46" t="s">
        <v>2</v>
      </c>
      <c r="F65" s="110">
        <v>69</v>
      </c>
      <c r="G65" s="37">
        <v>131.27000000000001</v>
      </c>
      <c r="H65" s="37">
        <f t="shared" si="0"/>
        <v>159.30000000000001</v>
      </c>
      <c r="I65" s="47">
        <f t="shared" si="2"/>
        <v>10991.7</v>
      </c>
    </row>
    <row r="66" spans="1:9">
      <c r="A66" s="42" t="s">
        <v>180</v>
      </c>
      <c r="B66" s="43" t="s">
        <v>53</v>
      </c>
      <c r="C66" s="48" t="s">
        <v>165</v>
      </c>
      <c r="D66" s="16" t="s">
        <v>306</v>
      </c>
      <c r="E66" s="46" t="s">
        <v>2</v>
      </c>
      <c r="F66" s="110">
        <v>254</v>
      </c>
      <c r="G66" s="37">
        <v>202.22</v>
      </c>
      <c r="H66" s="37">
        <f t="shared" si="0"/>
        <v>245.39</v>
      </c>
      <c r="I66" s="47">
        <f t="shared" si="2"/>
        <v>62329.06</v>
      </c>
    </row>
    <row r="67" spans="1:9">
      <c r="A67" s="42" t="s">
        <v>181</v>
      </c>
      <c r="B67" s="43" t="s">
        <v>53</v>
      </c>
      <c r="C67" s="48" t="s">
        <v>66</v>
      </c>
      <c r="D67" s="16" t="s">
        <v>307</v>
      </c>
      <c r="E67" s="46" t="s">
        <v>10</v>
      </c>
      <c r="F67" s="110">
        <v>166.2</v>
      </c>
      <c r="G67" s="37">
        <v>37.270000000000003</v>
      </c>
      <c r="H67" s="37">
        <f t="shared" si="0"/>
        <v>45.23</v>
      </c>
      <c r="I67" s="47">
        <f t="shared" si="2"/>
        <v>7517.2259999999987</v>
      </c>
    </row>
    <row r="68" spans="1:9">
      <c r="A68" s="42" t="s">
        <v>182</v>
      </c>
      <c r="B68" s="43" t="s">
        <v>53</v>
      </c>
      <c r="C68" s="48" t="s">
        <v>166</v>
      </c>
      <c r="D68" s="16" t="s">
        <v>308</v>
      </c>
      <c r="E68" s="46" t="s">
        <v>10</v>
      </c>
      <c r="F68" s="110">
        <v>1026.06</v>
      </c>
      <c r="G68" s="37">
        <v>16.3</v>
      </c>
      <c r="H68" s="37">
        <f t="shared" si="0"/>
        <v>19.78</v>
      </c>
      <c r="I68" s="47">
        <f t="shared" si="2"/>
        <v>20295.466799999998</v>
      </c>
    </row>
    <row r="69" spans="1:9" ht="15.75">
      <c r="A69" s="35">
        <v>6</v>
      </c>
      <c r="B69" s="28"/>
      <c r="C69" s="29"/>
      <c r="D69" s="30" t="s">
        <v>183</v>
      </c>
      <c r="E69" s="31"/>
      <c r="F69" s="111"/>
      <c r="G69" s="33"/>
      <c r="H69" s="34"/>
      <c r="I69" s="39">
        <f>SUBTOTAL(9,I70:I79)</f>
        <v>34574.517199999995</v>
      </c>
    </row>
    <row r="70" spans="1:9" ht="30">
      <c r="A70" s="42" t="s">
        <v>114</v>
      </c>
      <c r="B70" s="43" t="s">
        <v>53</v>
      </c>
      <c r="C70" s="48" t="s">
        <v>184</v>
      </c>
      <c r="D70" s="16" t="s">
        <v>316</v>
      </c>
      <c r="E70" s="46" t="s">
        <v>10</v>
      </c>
      <c r="F70" s="110">
        <v>16.649999999999999</v>
      </c>
      <c r="G70" s="37">
        <v>395.57</v>
      </c>
      <c r="H70" s="37">
        <f>ROUND(G70+G70*$I$9,2)</f>
        <v>480.02</v>
      </c>
      <c r="I70" s="49">
        <f t="shared" ref="I70:I93" si="3">F70*H70</f>
        <v>7992.3329999999987</v>
      </c>
    </row>
    <row r="71" spans="1:9">
      <c r="A71" s="42" t="s">
        <v>30</v>
      </c>
      <c r="B71" s="43" t="s">
        <v>53</v>
      </c>
      <c r="C71" s="48" t="s">
        <v>185</v>
      </c>
      <c r="D71" s="16" t="s">
        <v>317</v>
      </c>
      <c r="E71" s="46" t="s">
        <v>0</v>
      </c>
      <c r="F71" s="110">
        <v>16.940000000000001</v>
      </c>
      <c r="G71" s="37">
        <v>61.35</v>
      </c>
      <c r="H71" s="37">
        <f t="shared" ref="H71:H94" si="4">ROUND(G71+G71*$I$9,2)</f>
        <v>74.45</v>
      </c>
      <c r="I71" s="49">
        <f t="shared" si="3"/>
        <v>1261.1830000000002</v>
      </c>
    </row>
    <row r="72" spans="1:9">
      <c r="A72" s="42" t="s">
        <v>31</v>
      </c>
      <c r="B72" s="43" t="s">
        <v>51</v>
      </c>
      <c r="C72" s="48" t="s">
        <v>338</v>
      </c>
      <c r="D72" s="16" t="s">
        <v>186</v>
      </c>
      <c r="E72" s="46" t="s">
        <v>318</v>
      </c>
      <c r="F72" s="110">
        <v>0.1</v>
      </c>
      <c r="G72" s="37">
        <v>269.63</v>
      </c>
      <c r="H72" s="37">
        <f t="shared" si="4"/>
        <v>327.2</v>
      </c>
      <c r="I72" s="49">
        <f t="shared" si="3"/>
        <v>32.72</v>
      </c>
    </row>
    <row r="73" spans="1:9">
      <c r="A73" s="42" t="s">
        <v>32</v>
      </c>
      <c r="B73" s="43" t="s">
        <v>50</v>
      </c>
      <c r="C73" s="48" t="s">
        <v>187</v>
      </c>
      <c r="D73" s="16" t="s">
        <v>188</v>
      </c>
      <c r="E73" s="46" t="s">
        <v>1</v>
      </c>
      <c r="F73" s="110">
        <v>11</v>
      </c>
      <c r="G73" s="37">
        <v>21.44</v>
      </c>
      <c r="H73" s="37">
        <f t="shared" si="4"/>
        <v>26.02</v>
      </c>
      <c r="I73" s="49">
        <f t="shared" si="3"/>
        <v>286.21999999999997</v>
      </c>
    </row>
    <row r="74" spans="1:9">
      <c r="A74" s="42" t="s">
        <v>33</v>
      </c>
      <c r="B74" s="43" t="s">
        <v>50</v>
      </c>
      <c r="C74" s="48" t="s">
        <v>189</v>
      </c>
      <c r="D74" s="16" t="s">
        <v>190</v>
      </c>
      <c r="E74" s="46" t="s">
        <v>2</v>
      </c>
      <c r="F74" s="110">
        <v>38.85</v>
      </c>
      <c r="G74" s="37">
        <v>9.64</v>
      </c>
      <c r="H74" s="37">
        <f t="shared" si="4"/>
        <v>11.7</v>
      </c>
      <c r="I74" s="49">
        <f t="shared" si="3"/>
        <v>454.54500000000002</v>
      </c>
    </row>
    <row r="75" spans="1:9">
      <c r="A75" s="42" t="s">
        <v>34</v>
      </c>
      <c r="B75" s="43" t="s">
        <v>50</v>
      </c>
      <c r="C75" s="48" t="s">
        <v>191</v>
      </c>
      <c r="D75" s="16" t="s">
        <v>192</v>
      </c>
      <c r="E75" s="46" t="s">
        <v>11</v>
      </c>
      <c r="F75" s="110">
        <v>366</v>
      </c>
      <c r="G75" s="37">
        <v>10.8</v>
      </c>
      <c r="H75" s="37">
        <f t="shared" si="4"/>
        <v>13.11</v>
      </c>
      <c r="I75" s="49">
        <f t="shared" si="3"/>
        <v>4798.26</v>
      </c>
    </row>
    <row r="76" spans="1:9">
      <c r="A76" s="42" t="s">
        <v>35</v>
      </c>
      <c r="B76" s="43" t="s">
        <v>50</v>
      </c>
      <c r="C76" s="48" t="s">
        <v>193</v>
      </c>
      <c r="D76" s="16" t="s">
        <v>194</v>
      </c>
      <c r="E76" s="46" t="s">
        <v>11</v>
      </c>
      <c r="F76" s="110">
        <v>469</v>
      </c>
      <c r="G76" s="37">
        <v>10.83</v>
      </c>
      <c r="H76" s="37">
        <f t="shared" si="4"/>
        <v>13.14</v>
      </c>
      <c r="I76" s="49">
        <f t="shared" si="3"/>
        <v>6162.66</v>
      </c>
    </row>
    <row r="77" spans="1:9">
      <c r="A77" s="42" t="s">
        <v>36</v>
      </c>
      <c r="B77" s="43" t="s">
        <v>50</v>
      </c>
      <c r="C77" s="48" t="s">
        <v>195</v>
      </c>
      <c r="D77" s="16" t="s">
        <v>196</v>
      </c>
      <c r="E77" s="46" t="s">
        <v>11</v>
      </c>
      <c r="F77" s="110">
        <v>838</v>
      </c>
      <c r="G77" s="37">
        <v>10.71</v>
      </c>
      <c r="H77" s="37">
        <f t="shared" si="4"/>
        <v>13</v>
      </c>
      <c r="I77" s="49">
        <f t="shared" si="3"/>
        <v>10894</v>
      </c>
    </row>
    <row r="78" spans="1:9">
      <c r="A78" s="42" t="s">
        <v>37</v>
      </c>
      <c r="B78" s="43" t="s">
        <v>53</v>
      </c>
      <c r="C78" s="48" t="s">
        <v>65</v>
      </c>
      <c r="D78" s="16" t="s">
        <v>319</v>
      </c>
      <c r="E78" s="46" t="s">
        <v>10</v>
      </c>
      <c r="F78" s="110">
        <v>16.36</v>
      </c>
      <c r="G78" s="37">
        <v>121.74</v>
      </c>
      <c r="H78" s="37">
        <f t="shared" si="4"/>
        <v>147.72999999999999</v>
      </c>
      <c r="I78" s="49">
        <f t="shared" si="3"/>
        <v>2416.8627999999999</v>
      </c>
    </row>
    <row r="79" spans="1:9" ht="30">
      <c r="A79" s="42" t="s">
        <v>64</v>
      </c>
      <c r="B79" s="43" t="s">
        <v>51</v>
      </c>
      <c r="C79" s="48" t="s">
        <v>197</v>
      </c>
      <c r="D79" s="16" t="s">
        <v>198</v>
      </c>
      <c r="E79" s="46" t="s">
        <v>0</v>
      </c>
      <c r="F79" s="110">
        <v>81.819999999999993</v>
      </c>
      <c r="G79" s="37">
        <v>2.78</v>
      </c>
      <c r="H79" s="37">
        <f t="shared" si="4"/>
        <v>3.37</v>
      </c>
      <c r="I79" s="49">
        <f t="shared" si="3"/>
        <v>275.73339999999996</v>
      </c>
    </row>
    <row r="80" spans="1:9" ht="15.75">
      <c r="A80" s="35">
        <v>7</v>
      </c>
      <c r="B80" s="28"/>
      <c r="C80" s="29"/>
      <c r="D80" s="30" t="s">
        <v>199</v>
      </c>
      <c r="E80" s="31"/>
      <c r="F80" s="111"/>
      <c r="G80" s="33"/>
      <c r="H80" s="34">
        <f t="shared" si="4"/>
        <v>0</v>
      </c>
      <c r="I80" s="39">
        <f>SUBTOTAL(9,I81:I93)</f>
        <v>89363.497499999998</v>
      </c>
    </row>
    <row r="81" spans="1:9" ht="30">
      <c r="A81" s="42" t="s">
        <v>16</v>
      </c>
      <c r="B81" s="43" t="s">
        <v>53</v>
      </c>
      <c r="C81" s="48" t="s">
        <v>184</v>
      </c>
      <c r="D81" s="16" t="s">
        <v>316</v>
      </c>
      <c r="E81" s="46" t="s">
        <v>10</v>
      </c>
      <c r="F81" s="110">
        <v>20.25</v>
      </c>
      <c r="G81" s="37">
        <v>395.57</v>
      </c>
      <c r="H81" s="37">
        <f t="shared" si="4"/>
        <v>480.02</v>
      </c>
      <c r="I81" s="49">
        <f t="shared" si="3"/>
        <v>9720.4049999999988</v>
      </c>
    </row>
    <row r="82" spans="1:9">
      <c r="A82" s="42" t="s">
        <v>17</v>
      </c>
      <c r="B82" s="43" t="s">
        <v>53</v>
      </c>
      <c r="C82" s="48" t="s">
        <v>185</v>
      </c>
      <c r="D82" s="16" t="s">
        <v>317</v>
      </c>
      <c r="E82" s="46" t="s">
        <v>0</v>
      </c>
      <c r="F82" s="110">
        <v>22.33</v>
      </c>
      <c r="G82" s="37">
        <v>61.35</v>
      </c>
      <c r="H82" s="37">
        <f t="shared" si="4"/>
        <v>74.45</v>
      </c>
      <c r="I82" s="49">
        <f t="shared" si="3"/>
        <v>1662.4684999999999</v>
      </c>
    </row>
    <row r="83" spans="1:9">
      <c r="A83" s="42" t="s">
        <v>38</v>
      </c>
      <c r="B83" s="43" t="s">
        <v>51</v>
      </c>
      <c r="C83" s="48" t="s">
        <v>338</v>
      </c>
      <c r="D83" s="16" t="s">
        <v>186</v>
      </c>
      <c r="E83" s="46" t="s">
        <v>318</v>
      </c>
      <c r="F83" s="110">
        <v>0.05</v>
      </c>
      <c r="G83" s="37">
        <v>269.63</v>
      </c>
      <c r="H83" s="37">
        <f t="shared" si="4"/>
        <v>327.2</v>
      </c>
      <c r="I83" s="49">
        <f t="shared" si="3"/>
        <v>16.36</v>
      </c>
    </row>
    <row r="84" spans="1:9">
      <c r="A84" s="42" t="s">
        <v>39</v>
      </c>
      <c r="B84" s="43" t="s">
        <v>50</v>
      </c>
      <c r="C84" s="48" t="s">
        <v>187</v>
      </c>
      <c r="D84" s="16" t="s">
        <v>188</v>
      </c>
      <c r="E84" s="46" t="s">
        <v>1</v>
      </c>
      <c r="F84" s="110">
        <v>25</v>
      </c>
      <c r="G84" s="37">
        <v>21.44</v>
      </c>
      <c r="H84" s="37">
        <f t="shared" si="4"/>
        <v>26.02</v>
      </c>
      <c r="I84" s="49">
        <f t="shared" si="3"/>
        <v>650.5</v>
      </c>
    </row>
    <row r="85" spans="1:9">
      <c r="A85" s="42" t="s">
        <v>40</v>
      </c>
      <c r="B85" s="43" t="s">
        <v>50</v>
      </c>
      <c r="C85" s="48" t="s">
        <v>189</v>
      </c>
      <c r="D85" s="16" t="s">
        <v>190</v>
      </c>
      <c r="E85" s="46" t="s">
        <v>2</v>
      </c>
      <c r="F85" s="110">
        <v>50.75</v>
      </c>
      <c r="G85" s="37">
        <v>9.64</v>
      </c>
      <c r="H85" s="37">
        <f t="shared" si="4"/>
        <v>11.7</v>
      </c>
      <c r="I85" s="49">
        <f t="shared" si="3"/>
        <v>593.77499999999998</v>
      </c>
    </row>
    <row r="86" spans="1:9">
      <c r="A86" s="42" t="s">
        <v>41</v>
      </c>
      <c r="B86" s="43" t="s">
        <v>50</v>
      </c>
      <c r="C86" s="48" t="s">
        <v>191</v>
      </c>
      <c r="D86" s="16" t="s">
        <v>192</v>
      </c>
      <c r="E86" s="46" t="s">
        <v>11</v>
      </c>
      <c r="F86" s="110">
        <v>350</v>
      </c>
      <c r="G86" s="37">
        <v>10.8</v>
      </c>
      <c r="H86" s="37">
        <f t="shared" si="4"/>
        <v>13.11</v>
      </c>
      <c r="I86" s="49">
        <f t="shared" si="3"/>
        <v>4588.5</v>
      </c>
    </row>
    <row r="87" spans="1:9">
      <c r="A87" s="42" t="s">
        <v>46</v>
      </c>
      <c r="B87" s="43" t="s">
        <v>50</v>
      </c>
      <c r="C87" s="48" t="s">
        <v>193</v>
      </c>
      <c r="D87" s="16" t="s">
        <v>194</v>
      </c>
      <c r="E87" s="46" t="s">
        <v>11</v>
      </c>
      <c r="F87" s="110">
        <v>932</v>
      </c>
      <c r="G87" s="37">
        <v>10.83</v>
      </c>
      <c r="H87" s="37">
        <f t="shared" si="4"/>
        <v>13.14</v>
      </c>
      <c r="I87" s="49">
        <f t="shared" si="3"/>
        <v>12246.480000000001</v>
      </c>
    </row>
    <row r="88" spans="1:9">
      <c r="A88" s="42" t="s">
        <v>115</v>
      </c>
      <c r="B88" s="43" t="s">
        <v>50</v>
      </c>
      <c r="C88" s="48" t="s">
        <v>195</v>
      </c>
      <c r="D88" s="16" t="s">
        <v>196</v>
      </c>
      <c r="E88" s="46" t="s">
        <v>11</v>
      </c>
      <c r="F88" s="110">
        <v>1274</v>
      </c>
      <c r="G88" s="37">
        <v>10.71</v>
      </c>
      <c r="H88" s="37">
        <f t="shared" si="4"/>
        <v>13</v>
      </c>
      <c r="I88" s="49">
        <f t="shared" si="3"/>
        <v>16562</v>
      </c>
    </row>
    <row r="89" spans="1:9" ht="34.5" customHeight="1">
      <c r="A89" s="42" t="s">
        <v>116</v>
      </c>
      <c r="B89" s="43" t="s">
        <v>50</v>
      </c>
      <c r="C89" s="48" t="s">
        <v>320</v>
      </c>
      <c r="D89" s="16" t="s">
        <v>200</v>
      </c>
      <c r="E89" s="46" t="s">
        <v>11</v>
      </c>
      <c r="F89" s="110">
        <v>839</v>
      </c>
      <c r="G89" s="37">
        <v>9.8699999999999992</v>
      </c>
      <c r="H89" s="37">
        <f t="shared" si="4"/>
        <v>11.98</v>
      </c>
      <c r="I89" s="49">
        <f t="shared" si="3"/>
        <v>10051.220000000001</v>
      </c>
    </row>
    <row r="90" spans="1:9" ht="34.5" customHeight="1">
      <c r="A90" s="42" t="s">
        <v>117</v>
      </c>
      <c r="B90" s="43" t="s">
        <v>50</v>
      </c>
      <c r="C90" s="48" t="s">
        <v>201</v>
      </c>
      <c r="D90" s="16" t="s">
        <v>202</v>
      </c>
      <c r="E90" s="46" t="s">
        <v>11</v>
      </c>
      <c r="F90" s="110">
        <v>2134</v>
      </c>
      <c r="G90" s="37">
        <v>8.34</v>
      </c>
      <c r="H90" s="37">
        <f t="shared" si="4"/>
        <v>10.119999999999999</v>
      </c>
      <c r="I90" s="49">
        <f t="shared" si="3"/>
        <v>21596.079999999998</v>
      </c>
    </row>
    <row r="91" spans="1:9">
      <c r="A91" s="42" t="s">
        <v>118</v>
      </c>
      <c r="B91" s="43" t="s">
        <v>53</v>
      </c>
      <c r="C91" s="48" t="s">
        <v>65</v>
      </c>
      <c r="D91" s="16" t="s">
        <v>319</v>
      </c>
      <c r="E91" s="46" t="s">
        <v>10</v>
      </c>
      <c r="F91" s="110">
        <v>19.05</v>
      </c>
      <c r="G91" s="37">
        <v>121.74</v>
      </c>
      <c r="H91" s="37">
        <f t="shared" si="4"/>
        <v>147.72999999999999</v>
      </c>
      <c r="I91" s="49">
        <f t="shared" si="3"/>
        <v>2814.2565</v>
      </c>
    </row>
    <row r="92" spans="1:9" ht="30">
      <c r="A92" s="42" t="s">
        <v>119</v>
      </c>
      <c r="B92" s="43" t="s">
        <v>51</v>
      </c>
      <c r="C92" s="48" t="s">
        <v>197</v>
      </c>
      <c r="D92" s="16" t="s">
        <v>198</v>
      </c>
      <c r="E92" s="46" t="s">
        <v>0</v>
      </c>
      <c r="F92" s="110">
        <v>95.25</v>
      </c>
      <c r="G92" s="37">
        <v>2.78</v>
      </c>
      <c r="H92" s="37">
        <f t="shared" si="4"/>
        <v>3.37</v>
      </c>
      <c r="I92" s="49">
        <f t="shared" si="3"/>
        <v>320.99250000000001</v>
      </c>
    </row>
    <row r="93" spans="1:9">
      <c r="A93" s="42" t="s">
        <v>120</v>
      </c>
      <c r="B93" s="43" t="s">
        <v>51</v>
      </c>
      <c r="C93" s="48" t="s">
        <v>339</v>
      </c>
      <c r="D93" s="16" t="s">
        <v>203</v>
      </c>
      <c r="E93" s="46" t="s">
        <v>321</v>
      </c>
      <c r="F93" s="110">
        <v>306</v>
      </c>
      <c r="G93" s="37">
        <v>23</v>
      </c>
      <c r="H93" s="37">
        <f t="shared" si="4"/>
        <v>27.91</v>
      </c>
      <c r="I93" s="49">
        <f t="shared" si="3"/>
        <v>8540.4600000000009</v>
      </c>
    </row>
    <row r="94" spans="1:9" s="15" customFormat="1" ht="15.75">
      <c r="A94" s="35">
        <v>8</v>
      </c>
      <c r="B94" s="28"/>
      <c r="C94" s="29"/>
      <c r="D94" s="30" t="s">
        <v>167</v>
      </c>
      <c r="E94" s="31"/>
      <c r="F94" s="111"/>
      <c r="G94" s="33"/>
      <c r="H94" s="34">
        <f t="shared" si="4"/>
        <v>0</v>
      </c>
      <c r="I94" s="39">
        <f>SUBTOTAL(9,I95:I103)</f>
        <v>1174220.27</v>
      </c>
    </row>
    <row r="95" spans="1:9">
      <c r="A95" s="42" t="s">
        <v>18</v>
      </c>
      <c r="B95" s="43" t="s">
        <v>50</v>
      </c>
      <c r="C95" s="48" t="s">
        <v>309</v>
      </c>
      <c r="D95" s="16" t="s">
        <v>126</v>
      </c>
      <c r="E95" s="46" t="s">
        <v>0</v>
      </c>
      <c r="F95" s="110">
        <v>6080</v>
      </c>
      <c r="G95" s="37">
        <v>1.63</v>
      </c>
      <c r="H95" s="37">
        <f t="shared" si="0"/>
        <v>1.98</v>
      </c>
      <c r="I95" s="47">
        <f t="shared" si="2"/>
        <v>12038.4</v>
      </c>
    </row>
    <row r="96" spans="1:9">
      <c r="A96" s="42" t="s">
        <v>19</v>
      </c>
      <c r="B96" s="43" t="s">
        <v>53</v>
      </c>
      <c r="C96" s="48" t="s">
        <v>168</v>
      </c>
      <c r="D96" s="16" t="s">
        <v>310</v>
      </c>
      <c r="E96" s="46" t="s">
        <v>10</v>
      </c>
      <c r="F96" s="110">
        <v>1166</v>
      </c>
      <c r="G96" s="37">
        <v>141.6</v>
      </c>
      <c r="H96" s="37">
        <f t="shared" si="0"/>
        <v>171.83</v>
      </c>
      <c r="I96" s="47">
        <f t="shared" si="2"/>
        <v>200353.78000000003</v>
      </c>
    </row>
    <row r="97" spans="1:11" ht="33.75" customHeight="1">
      <c r="A97" s="42" t="s">
        <v>20</v>
      </c>
      <c r="B97" s="43" t="s">
        <v>53</v>
      </c>
      <c r="C97" s="48" t="s">
        <v>169</v>
      </c>
      <c r="D97" s="16" t="s">
        <v>311</v>
      </c>
      <c r="E97" s="46" t="s">
        <v>10</v>
      </c>
      <c r="F97" s="110">
        <v>818</v>
      </c>
      <c r="G97" s="37">
        <v>145.43</v>
      </c>
      <c r="H97" s="37">
        <f t="shared" si="0"/>
        <v>176.48</v>
      </c>
      <c r="I97" s="47">
        <f t="shared" si="2"/>
        <v>144360.63999999998</v>
      </c>
    </row>
    <row r="98" spans="1:11" s="15" customFormat="1" ht="15.75">
      <c r="A98" s="42" t="s">
        <v>121</v>
      </c>
      <c r="B98" s="43" t="s">
        <v>53</v>
      </c>
      <c r="C98" s="48" t="s">
        <v>170</v>
      </c>
      <c r="D98" s="16" t="s">
        <v>312</v>
      </c>
      <c r="E98" s="46" t="s">
        <v>171</v>
      </c>
      <c r="F98" s="110">
        <v>59520</v>
      </c>
      <c r="G98" s="37">
        <v>0.64</v>
      </c>
      <c r="H98" s="37">
        <f t="shared" si="0"/>
        <v>0.78</v>
      </c>
      <c r="I98" s="47">
        <f t="shared" si="2"/>
        <v>46425.599999999999</v>
      </c>
    </row>
    <row r="99" spans="1:11" ht="30">
      <c r="A99" s="42" t="s">
        <v>21</v>
      </c>
      <c r="B99" s="43" t="s">
        <v>51</v>
      </c>
      <c r="C99" s="48" t="s">
        <v>340</v>
      </c>
      <c r="D99" s="16" t="s">
        <v>172</v>
      </c>
      <c r="E99" s="46" t="s">
        <v>0</v>
      </c>
      <c r="F99" s="110">
        <v>5250</v>
      </c>
      <c r="G99" s="37">
        <v>3.96</v>
      </c>
      <c r="H99" s="37">
        <f t="shared" si="0"/>
        <v>4.8099999999999996</v>
      </c>
      <c r="I99" s="47">
        <f t="shared" si="2"/>
        <v>25252.499999999996</v>
      </c>
    </row>
    <row r="100" spans="1:11">
      <c r="A100" s="42" t="s">
        <v>22</v>
      </c>
      <c r="B100" s="43" t="s">
        <v>50</v>
      </c>
      <c r="C100" s="48" t="s">
        <v>313</v>
      </c>
      <c r="D100" s="16" t="s">
        <v>127</v>
      </c>
      <c r="E100" s="46" t="s">
        <v>0</v>
      </c>
      <c r="F100" s="110">
        <v>9720</v>
      </c>
      <c r="G100" s="37">
        <v>2.14</v>
      </c>
      <c r="H100" s="37">
        <f t="shared" si="0"/>
        <v>2.6</v>
      </c>
      <c r="I100" s="47">
        <f t="shared" si="2"/>
        <v>25272</v>
      </c>
    </row>
    <row r="101" spans="1:11" s="15" customFormat="1" ht="30">
      <c r="A101" s="42" t="s">
        <v>23</v>
      </c>
      <c r="B101" s="43" t="s">
        <v>50</v>
      </c>
      <c r="C101" s="48" t="s">
        <v>314</v>
      </c>
      <c r="D101" s="16" t="s">
        <v>173</v>
      </c>
      <c r="E101" s="46" t="s">
        <v>10</v>
      </c>
      <c r="F101" s="110">
        <v>242.92</v>
      </c>
      <c r="G101" s="37">
        <v>1092.23</v>
      </c>
      <c r="H101" s="37">
        <f t="shared" si="0"/>
        <v>1325.42</v>
      </c>
      <c r="I101" s="47">
        <f t="shared" si="2"/>
        <v>321971.02639999997</v>
      </c>
      <c r="J101" s="131"/>
      <c r="K101" s="131"/>
    </row>
    <row r="102" spans="1:11" s="15" customFormat="1" ht="30">
      <c r="A102" s="42" t="s">
        <v>233</v>
      </c>
      <c r="B102" s="43" t="s">
        <v>50</v>
      </c>
      <c r="C102" s="48" t="s">
        <v>315</v>
      </c>
      <c r="D102" s="16" t="s">
        <v>128</v>
      </c>
      <c r="E102" s="46" t="s">
        <v>10</v>
      </c>
      <c r="F102" s="110">
        <v>242.92</v>
      </c>
      <c r="G102" s="37">
        <v>1259.44</v>
      </c>
      <c r="H102" s="37">
        <f t="shared" si="0"/>
        <v>1528.33</v>
      </c>
      <c r="I102" s="47">
        <f t="shared" si="2"/>
        <v>371261.92359999998</v>
      </c>
    </row>
    <row r="103" spans="1:11" s="15" customFormat="1" ht="15.75">
      <c r="A103" s="42" t="s">
        <v>234</v>
      </c>
      <c r="B103" s="43" t="s">
        <v>53</v>
      </c>
      <c r="C103" s="48" t="s">
        <v>170</v>
      </c>
      <c r="D103" s="16" t="s">
        <v>312</v>
      </c>
      <c r="E103" s="46" t="s">
        <v>171</v>
      </c>
      <c r="F103" s="110">
        <v>34980</v>
      </c>
      <c r="G103" s="37">
        <v>0.64</v>
      </c>
      <c r="H103" s="37">
        <f t="shared" si="0"/>
        <v>0.78</v>
      </c>
      <c r="I103" s="47">
        <f t="shared" si="2"/>
        <v>27284.400000000001</v>
      </c>
    </row>
    <row r="104" spans="1:11" s="15" customFormat="1" ht="15.75">
      <c r="A104" s="35">
        <v>9</v>
      </c>
      <c r="B104" s="28"/>
      <c r="C104" s="29"/>
      <c r="D104" s="30" t="s">
        <v>204</v>
      </c>
      <c r="E104" s="31"/>
      <c r="F104" s="111"/>
      <c r="G104" s="33"/>
      <c r="H104" s="34">
        <f t="shared" ref="H104:H126" si="5">ROUND(G104+G104*$I$9,2)</f>
        <v>0</v>
      </c>
      <c r="I104" s="39">
        <f>SUBTOTAL(9,I105:I111)</f>
        <v>30699.072300000007</v>
      </c>
    </row>
    <row r="105" spans="1:11" s="15" customFormat="1" ht="30">
      <c r="A105" s="42" t="s">
        <v>24</v>
      </c>
      <c r="B105" s="43" t="s">
        <v>50</v>
      </c>
      <c r="C105" s="48" t="s">
        <v>322</v>
      </c>
      <c r="D105" s="16" t="s">
        <v>205</v>
      </c>
      <c r="E105" s="46" t="s">
        <v>2</v>
      </c>
      <c r="F105" s="110">
        <v>1351</v>
      </c>
      <c r="G105" s="37">
        <v>3.26</v>
      </c>
      <c r="H105" s="37">
        <f t="shared" si="5"/>
        <v>3.96</v>
      </c>
      <c r="I105" s="47">
        <f t="shared" ref="I105:I111" si="6">F105*H105</f>
        <v>5349.96</v>
      </c>
    </row>
    <row r="106" spans="1:11" ht="30">
      <c r="A106" s="42" t="s">
        <v>25</v>
      </c>
      <c r="B106" s="43" t="s">
        <v>50</v>
      </c>
      <c r="C106" s="48" t="s">
        <v>323</v>
      </c>
      <c r="D106" s="16" t="s">
        <v>206</v>
      </c>
      <c r="E106" s="46" t="s">
        <v>0</v>
      </c>
      <c r="F106" s="110">
        <v>37.94</v>
      </c>
      <c r="G106" s="37">
        <v>18.97</v>
      </c>
      <c r="H106" s="37">
        <f t="shared" si="5"/>
        <v>23.02</v>
      </c>
      <c r="I106" s="49">
        <f t="shared" si="6"/>
        <v>873.37879999999996</v>
      </c>
    </row>
    <row r="107" spans="1:11" ht="30">
      <c r="A107" s="42" t="s">
        <v>58</v>
      </c>
      <c r="B107" s="43" t="s">
        <v>343</v>
      </c>
      <c r="C107" s="48" t="s">
        <v>207</v>
      </c>
      <c r="D107" s="16" t="s">
        <v>238</v>
      </c>
      <c r="E107" s="46" t="s">
        <v>0</v>
      </c>
      <c r="F107" s="110">
        <v>66.010000000000005</v>
      </c>
      <c r="G107" s="37">
        <v>200.93</v>
      </c>
      <c r="H107" s="37">
        <f t="shared" si="5"/>
        <v>243.83</v>
      </c>
      <c r="I107" s="49">
        <f t="shared" si="6"/>
        <v>16095.218300000002</v>
      </c>
    </row>
    <row r="108" spans="1:11">
      <c r="A108" s="42" t="s">
        <v>47</v>
      </c>
      <c r="B108" s="43" t="s">
        <v>343</v>
      </c>
      <c r="C108" s="48" t="s">
        <v>208</v>
      </c>
      <c r="D108" s="16" t="s">
        <v>239</v>
      </c>
      <c r="E108" s="46" t="s">
        <v>0</v>
      </c>
      <c r="F108" s="110">
        <v>26.62</v>
      </c>
      <c r="G108" s="37">
        <v>31.36</v>
      </c>
      <c r="H108" s="37">
        <f t="shared" si="5"/>
        <v>38.06</v>
      </c>
      <c r="I108" s="49">
        <f t="shared" si="6"/>
        <v>1013.1572000000001</v>
      </c>
    </row>
    <row r="109" spans="1:11" ht="30.75" customHeight="1">
      <c r="A109" s="42" t="s">
        <v>48</v>
      </c>
      <c r="B109" s="43" t="s">
        <v>343</v>
      </c>
      <c r="C109" s="48" t="s">
        <v>209</v>
      </c>
      <c r="D109" s="16" t="s">
        <v>240</v>
      </c>
      <c r="E109" s="46" t="s">
        <v>0</v>
      </c>
      <c r="F109" s="110">
        <v>22.26</v>
      </c>
      <c r="G109" s="37">
        <v>193.9</v>
      </c>
      <c r="H109" s="37">
        <f t="shared" si="5"/>
        <v>235.3</v>
      </c>
      <c r="I109" s="49">
        <f t="shared" si="6"/>
        <v>5237.7780000000002</v>
      </c>
    </row>
    <row r="110" spans="1:11" ht="30">
      <c r="A110" s="42" t="s">
        <v>59</v>
      </c>
      <c r="B110" s="43" t="s">
        <v>51</v>
      </c>
      <c r="C110" s="48" t="s">
        <v>341</v>
      </c>
      <c r="D110" s="16" t="s">
        <v>210</v>
      </c>
      <c r="E110" s="46" t="s">
        <v>15</v>
      </c>
      <c r="F110" s="110">
        <v>20</v>
      </c>
      <c r="G110" s="37">
        <v>46.58</v>
      </c>
      <c r="H110" s="37">
        <f t="shared" si="5"/>
        <v>56.52</v>
      </c>
      <c r="I110" s="49">
        <f t="shared" si="6"/>
        <v>1130.4000000000001</v>
      </c>
    </row>
    <row r="111" spans="1:11" ht="30">
      <c r="A111" s="42" t="s">
        <v>60</v>
      </c>
      <c r="B111" s="43" t="s">
        <v>51</v>
      </c>
      <c r="C111" s="48" t="s">
        <v>342</v>
      </c>
      <c r="D111" s="16" t="s">
        <v>211</v>
      </c>
      <c r="E111" s="46" t="s">
        <v>15</v>
      </c>
      <c r="F111" s="110">
        <v>18</v>
      </c>
      <c r="G111" s="37">
        <v>45.74</v>
      </c>
      <c r="H111" s="37">
        <f t="shared" si="5"/>
        <v>55.51</v>
      </c>
      <c r="I111" s="49">
        <f t="shared" si="6"/>
        <v>999.18</v>
      </c>
    </row>
    <row r="112" spans="1:11" s="15" customFormat="1" ht="15.75">
      <c r="A112" s="35">
        <v>10</v>
      </c>
      <c r="B112" s="28"/>
      <c r="C112" s="29"/>
      <c r="D112" s="30" t="s">
        <v>212</v>
      </c>
      <c r="E112" s="31"/>
      <c r="F112" s="111"/>
      <c r="G112" s="33"/>
      <c r="H112" s="34">
        <f t="shared" si="5"/>
        <v>0</v>
      </c>
      <c r="I112" s="39">
        <f>SUBTOTAL(9,I113:I117)</f>
        <v>8475.1531999999988</v>
      </c>
    </row>
    <row r="113" spans="1:9" ht="30">
      <c r="A113" s="42" t="s">
        <v>26</v>
      </c>
      <c r="B113" s="43" t="s">
        <v>51</v>
      </c>
      <c r="C113" s="48" t="s">
        <v>213</v>
      </c>
      <c r="D113" s="16" t="s">
        <v>214</v>
      </c>
      <c r="E113" s="46" t="s">
        <v>0</v>
      </c>
      <c r="F113" s="110">
        <v>1.5</v>
      </c>
      <c r="G113" s="37">
        <v>353.38</v>
      </c>
      <c r="H113" s="37">
        <f t="shared" si="5"/>
        <v>428.83</v>
      </c>
      <c r="I113" s="49">
        <f t="shared" ref="I113:I126" si="7">F113*H113</f>
        <v>643.245</v>
      </c>
    </row>
    <row r="114" spans="1:9" ht="30">
      <c r="A114" s="42" t="s">
        <v>27</v>
      </c>
      <c r="B114" s="43" t="s">
        <v>51</v>
      </c>
      <c r="C114" s="48" t="s">
        <v>215</v>
      </c>
      <c r="D114" s="16" t="s">
        <v>216</v>
      </c>
      <c r="E114" s="46" t="s">
        <v>0</v>
      </c>
      <c r="F114" s="110">
        <v>3.53</v>
      </c>
      <c r="G114" s="37">
        <v>363.69</v>
      </c>
      <c r="H114" s="37">
        <f t="shared" si="5"/>
        <v>441.34</v>
      </c>
      <c r="I114" s="49">
        <f t="shared" si="7"/>
        <v>1557.9301999999998</v>
      </c>
    </row>
    <row r="115" spans="1:9" ht="30">
      <c r="A115" s="42" t="s">
        <v>28</v>
      </c>
      <c r="B115" s="43" t="s">
        <v>51</v>
      </c>
      <c r="C115" s="48" t="s">
        <v>217</v>
      </c>
      <c r="D115" s="16" t="s">
        <v>218</v>
      </c>
      <c r="E115" s="46" t="s">
        <v>0</v>
      </c>
      <c r="F115" s="110">
        <v>12.42</v>
      </c>
      <c r="G115" s="37">
        <v>371.26</v>
      </c>
      <c r="H115" s="37">
        <f t="shared" si="5"/>
        <v>450.52</v>
      </c>
      <c r="I115" s="49">
        <f t="shared" si="7"/>
        <v>5595.4583999999995</v>
      </c>
    </row>
    <row r="116" spans="1:9" ht="30">
      <c r="A116" s="42" t="s">
        <v>29</v>
      </c>
      <c r="B116" s="43" t="s">
        <v>51</v>
      </c>
      <c r="C116" s="48" t="s">
        <v>219</v>
      </c>
      <c r="D116" s="16" t="s">
        <v>220</v>
      </c>
      <c r="E116" s="46" t="s">
        <v>0</v>
      </c>
      <c r="F116" s="110">
        <v>1.62</v>
      </c>
      <c r="G116" s="37">
        <v>151.97999999999999</v>
      </c>
      <c r="H116" s="37">
        <f t="shared" si="5"/>
        <v>184.43</v>
      </c>
      <c r="I116" s="49">
        <f t="shared" si="7"/>
        <v>298.77660000000003</v>
      </c>
    </row>
    <row r="117" spans="1:9" ht="30">
      <c r="A117" s="42" t="s">
        <v>61</v>
      </c>
      <c r="B117" s="43" t="s">
        <v>51</v>
      </c>
      <c r="C117" s="48" t="s">
        <v>221</v>
      </c>
      <c r="D117" s="16" t="s">
        <v>222</v>
      </c>
      <c r="E117" s="46" t="s">
        <v>0</v>
      </c>
      <c r="F117" s="110">
        <v>0.91</v>
      </c>
      <c r="G117" s="37">
        <v>343.88</v>
      </c>
      <c r="H117" s="37">
        <f t="shared" si="5"/>
        <v>417.3</v>
      </c>
      <c r="I117" s="49">
        <f t="shared" si="7"/>
        <v>379.74299999999999</v>
      </c>
    </row>
    <row r="118" spans="1:9" s="15" customFormat="1" ht="15.75">
      <c r="A118" s="35">
        <v>11</v>
      </c>
      <c r="B118" s="28"/>
      <c r="C118" s="29"/>
      <c r="D118" s="30" t="s">
        <v>223</v>
      </c>
      <c r="E118" s="31"/>
      <c r="F118" s="111"/>
      <c r="G118" s="33"/>
      <c r="H118" s="34">
        <f t="shared" si="5"/>
        <v>0</v>
      </c>
      <c r="I118" s="39">
        <f>SUBTOTAL(9,I119:I126)</f>
        <v>251874.6685</v>
      </c>
    </row>
    <row r="119" spans="1:9" ht="30">
      <c r="A119" s="42" t="s">
        <v>42</v>
      </c>
      <c r="B119" s="43" t="s">
        <v>50</v>
      </c>
      <c r="C119" s="48" t="s">
        <v>324</v>
      </c>
      <c r="D119" s="16" t="s">
        <v>224</v>
      </c>
      <c r="E119" s="46" t="s">
        <v>0</v>
      </c>
      <c r="F119" s="110">
        <v>821</v>
      </c>
      <c r="G119" s="37">
        <v>72.099999999999994</v>
      </c>
      <c r="H119" s="37">
        <f t="shared" si="5"/>
        <v>87.49</v>
      </c>
      <c r="I119" s="49">
        <f t="shared" si="7"/>
        <v>71829.289999999994</v>
      </c>
    </row>
    <row r="120" spans="1:9">
      <c r="A120" s="42" t="s">
        <v>43</v>
      </c>
      <c r="B120" s="43" t="s">
        <v>53</v>
      </c>
      <c r="C120" s="48" t="s">
        <v>225</v>
      </c>
      <c r="D120" s="16" t="s">
        <v>325</v>
      </c>
      <c r="E120" s="46" t="s">
        <v>0</v>
      </c>
      <c r="F120" s="110">
        <v>31</v>
      </c>
      <c r="G120" s="37">
        <v>57.81</v>
      </c>
      <c r="H120" s="37">
        <f t="shared" si="5"/>
        <v>70.150000000000006</v>
      </c>
      <c r="I120" s="49">
        <f t="shared" si="7"/>
        <v>2174.65</v>
      </c>
    </row>
    <row r="121" spans="1:9" ht="30">
      <c r="A121" s="42" t="s">
        <v>44</v>
      </c>
      <c r="B121" s="43" t="s">
        <v>53</v>
      </c>
      <c r="C121" s="48" t="s">
        <v>226</v>
      </c>
      <c r="D121" s="16" t="s">
        <v>326</v>
      </c>
      <c r="E121" s="46" t="s">
        <v>2</v>
      </c>
      <c r="F121" s="110">
        <v>779.55</v>
      </c>
      <c r="G121" s="37">
        <v>33.979999999999997</v>
      </c>
      <c r="H121" s="37">
        <f t="shared" si="5"/>
        <v>41.23</v>
      </c>
      <c r="I121" s="49">
        <f t="shared" si="7"/>
        <v>32140.846499999996</v>
      </c>
    </row>
    <row r="122" spans="1:9">
      <c r="A122" s="42" t="s">
        <v>45</v>
      </c>
      <c r="B122" s="43" t="s">
        <v>53</v>
      </c>
      <c r="C122" s="48" t="s">
        <v>227</v>
      </c>
      <c r="D122" s="16" t="s">
        <v>327</v>
      </c>
      <c r="E122" s="46" t="s">
        <v>10</v>
      </c>
      <c r="F122" s="110">
        <v>164.2</v>
      </c>
      <c r="G122" s="37">
        <v>12.43</v>
      </c>
      <c r="H122" s="37">
        <f t="shared" si="5"/>
        <v>15.08</v>
      </c>
      <c r="I122" s="49">
        <f t="shared" si="7"/>
        <v>2476.136</v>
      </c>
    </row>
    <row r="123" spans="1:9">
      <c r="A123" s="42" t="s">
        <v>122</v>
      </c>
      <c r="B123" s="43" t="s">
        <v>53</v>
      </c>
      <c r="C123" s="48" t="s">
        <v>228</v>
      </c>
      <c r="D123" s="16" t="s">
        <v>328</v>
      </c>
      <c r="E123" s="46" t="s">
        <v>2</v>
      </c>
      <c r="F123" s="110">
        <v>39.5</v>
      </c>
      <c r="G123" s="37">
        <v>331.87</v>
      </c>
      <c r="H123" s="37">
        <f t="shared" si="5"/>
        <v>402.72</v>
      </c>
      <c r="I123" s="49">
        <f t="shared" si="7"/>
        <v>15907.44</v>
      </c>
    </row>
    <row r="124" spans="1:9">
      <c r="A124" s="42" t="s">
        <v>123</v>
      </c>
      <c r="B124" s="43" t="s">
        <v>343</v>
      </c>
      <c r="C124" s="48" t="s">
        <v>229</v>
      </c>
      <c r="D124" s="16" t="s">
        <v>241</v>
      </c>
      <c r="E124" s="46" t="s">
        <v>2</v>
      </c>
      <c r="F124" s="110">
        <v>97.5</v>
      </c>
      <c r="G124" s="37">
        <v>520.59</v>
      </c>
      <c r="H124" s="37">
        <f t="shared" si="5"/>
        <v>631.74</v>
      </c>
      <c r="I124" s="49">
        <f t="shared" si="7"/>
        <v>61594.65</v>
      </c>
    </row>
    <row r="125" spans="1:9">
      <c r="A125" s="42" t="s">
        <v>124</v>
      </c>
      <c r="B125" s="43" t="s">
        <v>230</v>
      </c>
      <c r="C125" s="48" t="s">
        <v>54</v>
      </c>
      <c r="D125" s="16" t="s">
        <v>231</v>
      </c>
      <c r="E125" s="46" t="s">
        <v>57</v>
      </c>
      <c r="F125" s="110">
        <v>2315</v>
      </c>
      <c r="G125" s="37">
        <v>12.15</v>
      </c>
      <c r="H125" s="37">
        <f t="shared" si="5"/>
        <v>14.74</v>
      </c>
      <c r="I125" s="49">
        <f t="shared" si="7"/>
        <v>34123.1</v>
      </c>
    </row>
    <row r="126" spans="1:9">
      <c r="A126" s="42" t="s">
        <v>125</v>
      </c>
      <c r="B126" s="43" t="s">
        <v>230</v>
      </c>
      <c r="C126" s="48" t="s">
        <v>55</v>
      </c>
      <c r="D126" s="16" t="s">
        <v>232</v>
      </c>
      <c r="E126" s="46" t="s">
        <v>57</v>
      </c>
      <c r="F126" s="110">
        <v>1748.4</v>
      </c>
      <c r="G126" s="37">
        <v>14.91</v>
      </c>
      <c r="H126" s="37">
        <f t="shared" si="5"/>
        <v>18.09</v>
      </c>
      <c r="I126" s="49">
        <f t="shared" si="7"/>
        <v>31628.556</v>
      </c>
    </row>
    <row r="127" spans="1:9" s="15" customFormat="1" ht="15.75">
      <c r="A127" s="35"/>
      <c r="B127" s="28"/>
      <c r="C127" s="29"/>
      <c r="D127" s="30"/>
      <c r="E127" s="31"/>
      <c r="F127" s="32"/>
      <c r="G127" s="33"/>
      <c r="H127" s="34"/>
      <c r="I127" s="39"/>
    </row>
  </sheetData>
  <autoFilter ref="A10:I127"/>
  <mergeCells count="6">
    <mergeCell ref="A9:G9"/>
    <mergeCell ref="A1:I1"/>
    <mergeCell ref="A2:I2"/>
    <mergeCell ref="A4:I4"/>
    <mergeCell ref="A6:I6"/>
    <mergeCell ref="E7:I7"/>
  </mergeCells>
  <printOptions horizontalCentered="1"/>
  <pageMargins left="0.70866141732283472" right="0.70866141732283472" top="0.74803149606299213" bottom="0.74803149606299213" header="0.31496062992125984" footer="0.31496062992125984"/>
  <pageSetup paperSize="9" scale="46" fitToHeight="0" orientation="landscape" r:id="rId1"/>
  <headerFooter>
    <oddFooter>&amp;C&amp;20Rua Capitão Sancho, n° 209 – Centro. João Pinheiro/MG. CEP: 38.770-000.comercial@sinarco.com.br  – (38) 3561-2334 ou (38) 9.9997-8424&amp;R&amp;20&amp;P DE: &amp;N</oddFooter>
  </headerFooter>
  <drawing r:id="rId2"/>
</worksheet>
</file>

<file path=xl/worksheets/sheet2.xml><?xml version="1.0" encoding="utf-8"?>
<worksheet xmlns="http://schemas.openxmlformats.org/spreadsheetml/2006/main" xmlns:r="http://schemas.openxmlformats.org/officeDocument/2006/relationships">
  <dimension ref="A1:K45"/>
  <sheetViews>
    <sheetView view="pageBreakPreview" topLeftCell="A31" zoomScale="60" zoomScaleNormal="85" workbookViewId="0">
      <selection activeCell="A4" sqref="A4:I4"/>
    </sheetView>
  </sheetViews>
  <sheetFormatPr defaultRowHeight="15"/>
  <cols>
    <col min="1" max="1" width="10.28515625" customWidth="1"/>
    <col min="2" max="2" width="72.5703125" customWidth="1"/>
    <col min="3" max="3" width="21" style="160" customWidth="1"/>
    <col min="4" max="9" width="17" bestFit="1" customWidth="1"/>
    <col min="10" max="10" width="16" bestFit="1" customWidth="1"/>
    <col min="11" max="11" width="13.42578125" bestFit="1" customWidth="1"/>
  </cols>
  <sheetData>
    <row r="1" spans="1:11" s="2" customFormat="1" ht="24.75" customHeight="1">
      <c r="A1" s="201"/>
      <c r="B1" s="201"/>
      <c r="C1" s="201"/>
      <c r="D1" s="201"/>
      <c r="E1" s="201"/>
      <c r="F1" s="201"/>
      <c r="G1" s="201"/>
      <c r="H1" s="201"/>
      <c r="I1" s="201"/>
    </row>
    <row r="2" spans="1:11" s="2" customFormat="1" ht="24.75" customHeight="1">
      <c r="A2" s="202"/>
      <c r="B2" s="202"/>
      <c r="C2" s="202"/>
      <c r="D2" s="202"/>
      <c r="E2" s="202"/>
      <c r="F2" s="202"/>
      <c r="G2" s="202"/>
      <c r="H2" s="202"/>
      <c r="I2" s="202"/>
    </row>
    <row r="3" spans="1:11" s="2" customFormat="1" ht="24.75" customHeight="1">
      <c r="A3" s="17"/>
      <c r="B3" s="17"/>
      <c r="C3" s="133"/>
      <c r="D3" s="18"/>
      <c r="E3" s="134"/>
      <c r="F3" s="6"/>
      <c r="G3" s="6"/>
      <c r="H3" s="17"/>
      <c r="I3" s="36"/>
    </row>
    <row r="4" spans="1:11" s="2" customFormat="1" ht="31.5" customHeight="1">
      <c r="A4" s="203" t="str">
        <f>'[2]PLANILHA - MAPA DESCONTO'!A4</f>
        <v>OBJETO: CONTRATAÇÃO DE EMPRESA ESPECIALIZADA EM IMPLANTAÇÃO VIÁRIA DE ROTATÓRIA - INTERSEÇÃO MANGUEIRA - LOCALIZADA NO CRUZAMENTO DA AVENIDA FRIMISA/DOUTOR ANGELO TEIXEIRA DA COSTA COM AVENIDA A E RUA PEDRO JOSÉ DE CARVALHO – BAIRRO FRIMISA, SANTA LUZIA, MINAS GERAIS.</v>
      </c>
      <c r="B4" s="203"/>
      <c r="C4" s="203"/>
      <c r="D4" s="203"/>
      <c r="E4" s="203"/>
      <c r="F4" s="203"/>
      <c r="G4" s="203"/>
      <c r="H4" s="203"/>
      <c r="I4" s="203"/>
    </row>
    <row r="5" spans="1:11" s="2" customFormat="1" ht="15.75">
      <c r="A5" s="135"/>
      <c r="B5" s="135"/>
      <c r="C5" s="136"/>
      <c r="D5" s="18"/>
      <c r="E5" s="137"/>
      <c r="F5" s="132"/>
      <c r="G5" s="132"/>
      <c r="H5" s="132"/>
      <c r="I5" s="132"/>
    </row>
    <row r="6" spans="1:11" s="2" customFormat="1" ht="19.5">
      <c r="A6" s="193" t="s">
        <v>1050</v>
      </c>
      <c r="B6" s="193"/>
      <c r="C6" s="193"/>
      <c r="D6" s="193"/>
      <c r="E6" s="193"/>
      <c r="F6" s="193"/>
      <c r="G6" s="193"/>
      <c r="H6" s="193"/>
      <c r="I6" s="193"/>
    </row>
    <row r="7" spans="1:11" s="2" customFormat="1" ht="19.5">
      <c r="A7" s="20"/>
      <c r="B7" s="20"/>
      <c r="C7" s="138"/>
      <c r="G7" s="139"/>
    </row>
    <row r="8" spans="1:11">
      <c r="A8" s="204" t="s">
        <v>5</v>
      </c>
      <c r="B8" s="204" t="s">
        <v>1051</v>
      </c>
      <c r="C8" s="205" t="s">
        <v>1052</v>
      </c>
      <c r="D8" s="206" t="s">
        <v>1053</v>
      </c>
      <c r="E8" s="207"/>
      <c r="F8" s="207"/>
      <c r="G8" s="207"/>
      <c r="H8" s="207"/>
      <c r="I8" s="207"/>
    </row>
    <row r="9" spans="1:11">
      <c r="A9" s="204"/>
      <c r="B9" s="204"/>
      <c r="C9" s="205"/>
      <c r="D9" s="140">
        <v>1</v>
      </c>
      <c r="E9" s="140">
        <v>2</v>
      </c>
      <c r="F9" s="140">
        <v>3</v>
      </c>
      <c r="G9" s="140">
        <v>4</v>
      </c>
      <c r="H9" s="140">
        <v>5</v>
      </c>
      <c r="I9" s="140">
        <v>6</v>
      </c>
    </row>
    <row r="10" spans="1:11">
      <c r="A10" s="141"/>
      <c r="B10" s="142"/>
      <c r="C10" s="143"/>
      <c r="D10" s="144"/>
      <c r="E10" s="144"/>
      <c r="F10" s="144"/>
      <c r="G10" s="144"/>
      <c r="H10" s="144"/>
      <c r="I10" s="144"/>
    </row>
    <row r="11" spans="1:11">
      <c r="A11" s="145">
        <v>1</v>
      </c>
      <c r="B11" t="str">
        <f>VLOOKUP(A11,'[2]PLANILHA - MAPA DESCONTO'!$A$11:$I$126,4,FALSE)</f>
        <v>SERVIÇOS PRELIMINARES</v>
      </c>
      <c r="C11" s="146">
        <f>'PLANILHA SINTÉTICA'!I12</f>
        <v>86119.02</v>
      </c>
      <c r="D11" s="147">
        <v>0.7</v>
      </c>
      <c r="E11" s="147">
        <v>0.06</v>
      </c>
      <c r="F11" s="147">
        <v>0.06</v>
      </c>
      <c r="G11" s="147">
        <v>0.06</v>
      </c>
      <c r="H11" s="147">
        <v>0.06</v>
      </c>
      <c r="I11" s="147">
        <v>0.06</v>
      </c>
      <c r="J11" s="148"/>
    </row>
    <row r="12" spans="1:11">
      <c r="A12" s="145"/>
      <c r="B12" s="149"/>
      <c r="C12" s="150"/>
      <c r="D12" s="151">
        <f>D11*$C$11</f>
        <v>60283.313999999998</v>
      </c>
      <c r="E12" s="151">
        <f t="shared" ref="E12:I12" si="0">E11*$C$11</f>
        <v>5167.1412</v>
      </c>
      <c r="F12" s="151">
        <f t="shared" si="0"/>
        <v>5167.1412</v>
      </c>
      <c r="G12" s="151">
        <f t="shared" si="0"/>
        <v>5167.1412</v>
      </c>
      <c r="H12" s="151">
        <f t="shared" si="0"/>
        <v>5167.1412</v>
      </c>
      <c r="I12" s="151">
        <f t="shared" si="0"/>
        <v>5167.1412</v>
      </c>
      <c r="J12" s="148"/>
    </row>
    <row r="13" spans="1:11">
      <c r="A13" s="145">
        <v>2</v>
      </c>
      <c r="B13" t="str">
        <f>VLOOKUP(A13,'[2]PLANILHA - MAPA DESCONTO'!$A$11:$I$126,4,FALSE)</f>
        <v>ADMINISTRAÇÃO LOCAL</v>
      </c>
      <c r="C13" s="146">
        <f>'PLANILHA SINTÉTICA'!I28</f>
        <v>229890.86</v>
      </c>
      <c r="D13" s="147">
        <v>6.7713841347576145E-2</v>
      </c>
      <c r="E13" s="147">
        <v>0.11226157859595345</v>
      </c>
      <c r="F13" s="147">
        <v>0.17789797754528552</v>
      </c>
      <c r="G13" s="147">
        <v>0.25690952494511676</v>
      </c>
      <c r="H13" s="147">
        <v>0.29096797071959873</v>
      </c>
      <c r="I13" s="147">
        <v>9.4249106846469366E-2</v>
      </c>
      <c r="J13" s="148"/>
    </row>
    <row r="14" spans="1:11">
      <c r="A14" s="145"/>
      <c r="B14" s="152"/>
      <c r="C14" s="153"/>
      <c r="D14" s="154">
        <f>D13*$C$13</f>
        <v>15566.793221297838</v>
      </c>
      <c r="E14" s="154">
        <f t="shared" ref="E14:I14" si="1">E13*$C$13</f>
        <v>25807.910848381329</v>
      </c>
      <c r="F14" s="154">
        <f t="shared" si="1"/>
        <v>40897.119050146379</v>
      </c>
      <c r="G14" s="154">
        <f t="shared" si="1"/>
        <v>59061.151631824345</v>
      </c>
      <c r="H14" s="154">
        <f t="shared" si="1"/>
        <v>66890.877021183362</v>
      </c>
      <c r="I14" s="154">
        <f t="shared" si="1"/>
        <v>21667.008227166731</v>
      </c>
      <c r="J14" s="155"/>
      <c r="K14" s="155"/>
    </row>
    <row r="15" spans="1:11">
      <c r="A15" s="145">
        <v>3</v>
      </c>
      <c r="B15" t="str">
        <f>VLOOKUP(A15,'[2]PLANILHA - MAPA DESCONTO'!$A$11:$I$126,4,FALSE)</f>
        <v>DEMOLIÇÕES E REMOÇÕES</v>
      </c>
      <c r="C15" s="146">
        <f>'PLANILHA SINTÉTICA'!I30</f>
        <v>40456.422500000001</v>
      </c>
      <c r="D15" s="147">
        <v>0.8</v>
      </c>
      <c r="E15" s="147">
        <v>0.2</v>
      </c>
      <c r="F15" s="147"/>
      <c r="G15" s="147"/>
      <c r="H15" s="147"/>
      <c r="I15" s="147"/>
      <c r="J15" s="148"/>
    </row>
    <row r="16" spans="1:11">
      <c r="A16" s="145"/>
      <c r="B16" s="152"/>
      <c r="C16" s="153"/>
      <c r="D16" s="154">
        <f>$C$15*D15</f>
        <v>32365.138000000003</v>
      </c>
      <c r="E16" s="154">
        <f>$C$15*E15</f>
        <v>8091.2845000000007</v>
      </c>
      <c r="F16" s="154"/>
      <c r="G16" s="154"/>
      <c r="H16" s="154"/>
      <c r="I16" s="154"/>
      <c r="J16" s="148"/>
    </row>
    <row r="17" spans="1:10">
      <c r="A17" s="145">
        <v>4</v>
      </c>
      <c r="B17" t="str">
        <f>VLOOKUP(A17,'[2]PLANILHA - MAPA DESCONTO'!$A$11:$I$126,4,FALSE)</f>
        <v>TRABALHOS EM TERRA</v>
      </c>
      <c r="C17" s="146">
        <f>'PLANILHA SINTÉTICA'!I38</f>
        <v>388712.97099999996</v>
      </c>
      <c r="D17" s="147">
        <v>0.2</v>
      </c>
      <c r="E17" s="147">
        <v>0.3</v>
      </c>
      <c r="F17" s="147">
        <v>0.3</v>
      </c>
      <c r="G17" s="147">
        <v>0.2</v>
      </c>
      <c r="H17" s="147"/>
      <c r="I17" s="147"/>
      <c r="J17" s="148"/>
    </row>
    <row r="18" spans="1:10">
      <c r="A18" s="145"/>
      <c r="B18" s="152"/>
      <c r="C18" s="153"/>
      <c r="D18" s="154">
        <f>D17*$C$17</f>
        <v>77742.594199999992</v>
      </c>
      <c r="E18" s="154">
        <f t="shared" ref="E18:G18" si="2">E17*$C$17</f>
        <v>116613.89129999999</v>
      </c>
      <c r="F18" s="154">
        <f t="shared" si="2"/>
        <v>116613.89129999999</v>
      </c>
      <c r="G18" s="154">
        <f t="shared" si="2"/>
        <v>77742.594199999992</v>
      </c>
      <c r="H18" s="154"/>
      <c r="I18" s="154"/>
      <c r="J18" s="148"/>
    </row>
    <row r="19" spans="1:10">
      <c r="A19" s="145">
        <v>5</v>
      </c>
      <c r="B19" t="str">
        <f>VLOOKUP(A19,'[2]PLANILHA - MAPA DESCONTO'!$A$11:$I$126,4,FALSE)</f>
        <v>DRENAGEM</v>
      </c>
      <c r="C19" s="146">
        <f>'PLANILHA SINTÉTICA'!I46</f>
        <v>399709.73040000006</v>
      </c>
      <c r="D19" s="147"/>
      <c r="E19" s="147">
        <v>0.4</v>
      </c>
      <c r="F19" s="147">
        <v>0.2</v>
      </c>
      <c r="G19" s="147">
        <v>0.2</v>
      </c>
      <c r="H19" s="147"/>
      <c r="I19" s="147">
        <v>0.2</v>
      </c>
      <c r="J19" s="148"/>
    </row>
    <row r="20" spans="1:10">
      <c r="A20" s="145"/>
      <c r="B20" s="152"/>
      <c r="C20" s="153"/>
      <c r="D20" s="154"/>
      <c r="E20" s="154">
        <f>E19*$C$19</f>
        <v>159883.89216000005</v>
      </c>
      <c r="F20" s="154">
        <f t="shared" ref="F20:I20" si="3">F19*$C$19</f>
        <v>79941.946080000023</v>
      </c>
      <c r="G20" s="154">
        <f t="shared" si="3"/>
        <v>79941.946080000023</v>
      </c>
      <c r="H20" s="154"/>
      <c r="I20" s="154">
        <f t="shared" si="3"/>
        <v>79941.946080000023</v>
      </c>
      <c r="J20" s="148"/>
    </row>
    <row r="21" spans="1:10">
      <c r="A21" s="145">
        <v>6</v>
      </c>
      <c r="B21" t="str">
        <f>VLOOKUP(A21,'[2]PLANILHA - MAPA DESCONTO'!$A$11:$I$126,4,FALSE)</f>
        <v>MURO CONTENÇÃO - RAMO D</v>
      </c>
      <c r="C21" s="146">
        <f>'PLANILHA SINTÉTICA'!I69</f>
        <v>34574.517199999995</v>
      </c>
      <c r="D21" s="147"/>
      <c r="E21" s="147"/>
      <c r="F21" s="147"/>
      <c r="G21" s="147">
        <v>1</v>
      </c>
      <c r="H21" s="147"/>
      <c r="I21" s="147"/>
      <c r="J21" s="148"/>
    </row>
    <row r="22" spans="1:10">
      <c r="A22" s="145"/>
      <c r="B22" s="152"/>
      <c r="C22" s="153"/>
      <c r="D22" s="154"/>
      <c r="E22" s="154"/>
      <c r="F22" s="154"/>
      <c r="G22" s="154">
        <f>G21*C21</f>
        <v>34574.517199999995</v>
      </c>
      <c r="H22" s="154"/>
      <c r="I22" s="154"/>
      <c r="J22" s="148"/>
    </row>
    <row r="23" spans="1:10">
      <c r="A23" s="145">
        <v>7</v>
      </c>
      <c r="B23" t="str">
        <f>VLOOKUP(A23,'[2]PLANILHA - MAPA DESCONTO'!$A$11:$I$126,4,FALSE)</f>
        <v>MURO CONTENÇÃO - RAMO E</v>
      </c>
      <c r="C23" s="146">
        <f>'PLANILHA SINTÉTICA'!I80</f>
        <v>89363.497499999998</v>
      </c>
      <c r="D23" s="147"/>
      <c r="E23" s="147"/>
      <c r="F23" s="147"/>
      <c r="G23" s="147">
        <v>0.5</v>
      </c>
      <c r="H23" s="147">
        <v>0.5</v>
      </c>
      <c r="I23" s="147"/>
      <c r="J23" s="148"/>
    </row>
    <row r="24" spans="1:10">
      <c r="A24" s="145"/>
      <c r="B24" s="152"/>
      <c r="C24" s="153"/>
      <c r="D24" s="154"/>
      <c r="E24" s="154"/>
      <c r="F24" s="154"/>
      <c r="G24" s="154">
        <f>G23*$C$23</f>
        <v>44681.748749999999</v>
      </c>
      <c r="H24" s="154">
        <f>H23*$C$23</f>
        <v>44681.748749999999</v>
      </c>
      <c r="I24" s="154"/>
      <c r="J24" s="148"/>
    </row>
    <row r="25" spans="1:10">
      <c r="A25" s="145">
        <v>8</v>
      </c>
      <c r="B25" t="str">
        <f>VLOOKUP(A25,'[2]PLANILHA - MAPA DESCONTO'!$A$11:$I$126,4,FALSE)</f>
        <v>PAVIMENTAÇÃO</v>
      </c>
      <c r="C25" s="146">
        <f>'PLANILHA SINTÉTICA'!I94</f>
        <v>1174220.27</v>
      </c>
      <c r="D25" s="147"/>
      <c r="E25" s="147"/>
      <c r="F25" s="147">
        <v>0.2</v>
      </c>
      <c r="G25" s="147">
        <v>0.3</v>
      </c>
      <c r="H25" s="147">
        <v>0.5</v>
      </c>
      <c r="I25" s="147"/>
      <c r="J25" s="148"/>
    </row>
    <row r="26" spans="1:10">
      <c r="A26" s="145"/>
      <c r="B26" s="152"/>
      <c r="C26" s="153"/>
      <c r="D26" s="154"/>
      <c r="E26" s="154"/>
      <c r="F26" s="154">
        <f>F25*$C$25</f>
        <v>234844.054</v>
      </c>
      <c r="G26" s="154">
        <f t="shared" ref="G26:H26" si="4">G25*$C$25</f>
        <v>352266.08100000001</v>
      </c>
      <c r="H26" s="154">
        <f t="shared" si="4"/>
        <v>587110.13500000001</v>
      </c>
      <c r="I26" s="154"/>
      <c r="J26" s="148"/>
    </row>
    <row r="27" spans="1:10">
      <c r="A27" s="145">
        <v>9</v>
      </c>
      <c r="B27" t="str">
        <f>VLOOKUP(A27,'[2]PLANILHA - MAPA DESCONTO'!$A$11:$I$126,4,FALSE)</f>
        <v>SINALIZAÇÃO HORIZONTAL</v>
      </c>
      <c r="C27" s="146">
        <f>'PLANILHA SINTÉTICA'!I104</f>
        <v>30699.072300000007</v>
      </c>
      <c r="D27" s="147"/>
      <c r="E27" s="147"/>
      <c r="F27" s="147"/>
      <c r="G27" s="147"/>
      <c r="H27" s="147"/>
      <c r="I27" s="147">
        <v>1</v>
      </c>
      <c r="J27" s="148"/>
    </row>
    <row r="28" spans="1:10">
      <c r="A28" s="145"/>
      <c r="B28" s="152"/>
      <c r="C28" s="153"/>
      <c r="D28" s="154"/>
      <c r="E28" s="154"/>
      <c r="F28" s="154"/>
      <c r="G28" s="154"/>
      <c r="H28" s="154"/>
      <c r="I28" s="154">
        <f>I27*$C$27</f>
        <v>30699.072300000007</v>
      </c>
      <c r="J28" s="148"/>
    </row>
    <row r="29" spans="1:10">
      <c r="A29" s="145">
        <v>10</v>
      </c>
      <c r="B29" t="str">
        <f>VLOOKUP(A29,'[2]PLANILHA - MAPA DESCONTO'!$A$11:$I$126,4,FALSE)</f>
        <v>SINALIZAÇÃO VERTICAL</v>
      </c>
      <c r="C29" s="146">
        <f>'PLANILHA SINTÉTICA'!I112</f>
        <v>8475.1531999999988</v>
      </c>
      <c r="D29" s="147"/>
      <c r="E29" s="147"/>
      <c r="F29" s="147"/>
      <c r="G29" s="147"/>
      <c r="H29" s="147"/>
      <c r="I29" s="147">
        <v>1</v>
      </c>
      <c r="J29" s="148"/>
    </row>
    <row r="30" spans="1:10">
      <c r="A30" s="145"/>
      <c r="B30" s="152"/>
      <c r="C30" s="153"/>
      <c r="D30" s="154"/>
      <c r="E30" s="154"/>
      <c r="F30" s="154"/>
      <c r="G30" s="154"/>
      <c r="H30" s="154"/>
      <c r="I30" s="154">
        <f>I29*$C$29</f>
        <v>8475.1531999999988</v>
      </c>
      <c r="J30" s="148"/>
    </row>
    <row r="31" spans="1:10">
      <c r="A31" s="145">
        <v>11</v>
      </c>
      <c r="B31" t="str">
        <f>VLOOKUP(A31,'[2]PLANILHA - MAPA DESCONTO'!$A$11:$I$126,4,FALSE)</f>
        <v>URBANIZAÇÃO E OBRAS COMPLEMENTARES</v>
      </c>
      <c r="C31" s="146">
        <f>'PLANILHA SINTÉTICA'!I118</f>
        <v>251874.6685</v>
      </c>
      <c r="D31" s="147"/>
      <c r="E31" s="147"/>
      <c r="F31" s="147"/>
      <c r="G31" s="147">
        <v>0.2</v>
      </c>
      <c r="H31" s="147">
        <v>0.3</v>
      </c>
      <c r="I31" s="147">
        <v>0.5</v>
      </c>
      <c r="J31" s="148"/>
    </row>
    <row r="32" spans="1:10">
      <c r="A32" s="145"/>
      <c r="B32" s="152"/>
      <c r="C32" s="153"/>
      <c r="D32" s="154"/>
      <c r="E32" s="154"/>
      <c r="F32" s="154"/>
      <c r="G32" s="154">
        <f>G31*$C$31</f>
        <v>50374.933700000001</v>
      </c>
      <c r="H32" s="154">
        <f>H31*$C$31</f>
        <v>75562.400549999991</v>
      </c>
      <c r="I32" s="154">
        <f>I31*$C$31</f>
        <v>125937.33425</v>
      </c>
      <c r="J32" s="148"/>
    </row>
    <row r="33" spans="1:11">
      <c r="A33" s="145"/>
      <c r="B33" s="156"/>
      <c r="C33" s="157"/>
      <c r="D33" s="154"/>
      <c r="E33" s="154"/>
      <c r="F33" s="154"/>
      <c r="G33" s="154"/>
      <c r="H33" s="154"/>
      <c r="I33" s="154"/>
      <c r="J33" s="148"/>
    </row>
    <row r="34" spans="1:11" ht="22.5" customHeight="1">
      <c r="A34" s="195" t="s">
        <v>1054</v>
      </c>
      <c r="B34" s="196"/>
      <c r="C34" s="197"/>
      <c r="D34" s="158">
        <f>D35/$I$37</f>
        <v>6.8014373673006792E-2</v>
      </c>
      <c r="E34" s="158">
        <f t="shared" ref="E34:I34" si="5">E35/$I$37</f>
        <v>0.11541807563927554</v>
      </c>
      <c r="F34" s="158">
        <f t="shared" si="5"/>
        <v>0.17463326808645768</v>
      </c>
      <c r="G34" s="158">
        <f t="shared" si="5"/>
        <v>0.25741966147384515</v>
      </c>
      <c r="H34" s="158">
        <f t="shared" si="5"/>
        <v>0.28507128150114963</v>
      </c>
      <c r="I34" s="158">
        <f t="shared" si="5"/>
        <v>9.9443339626265101E-2</v>
      </c>
    </row>
    <row r="35" spans="1:11" ht="18.75" customHeight="1">
      <c r="A35" s="198" t="s">
        <v>1055</v>
      </c>
      <c r="B35" s="199"/>
      <c r="C35" s="200"/>
      <c r="D35" s="159">
        <f>SUM(D12,D14,D16,D18,D20,D22,D24,D26,D28,D30,D32)</f>
        <v>185957.83942129783</v>
      </c>
      <c r="E35" s="159">
        <f t="shared" ref="E35:I35" si="6">SUM(E12,E14,E16,E18,E20,E22,E24,E26,E28,E30,E32)</f>
        <v>315564.12000838137</v>
      </c>
      <c r="F35" s="159">
        <f t="shared" si="6"/>
        <v>477464.15163014643</v>
      </c>
      <c r="G35" s="159">
        <f t="shared" si="6"/>
        <v>703810.11376182444</v>
      </c>
      <c r="H35" s="159">
        <f t="shared" si="6"/>
        <v>779412.30252118339</v>
      </c>
      <c r="I35" s="159">
        <f t="shared" si="6"/>
        <v>271887.65525716677</v>
      </c>
    </row>
    <row r="36" spans="1:11" ht="24.75" customHeight="1">
      <c r="A36" s="198" t="s">
        <v>1056</v>
      </c>
      <c r="B36" s="199"/>
      <c r="C36" s="200"/>
      <c r="D36" s="158">
        <f>D34</f>
        <v>6.8014373673006792E-2</v>
      </c>
      <c r="E36" s="158">
        <f>D36+E34</f>
        <v>0.18343244931228234</v>
      </c>
      <c r="F36" s="158">
        <f t="shared" ref="F36:I37" si="7">E36+F34</f>
        <v>0.35806571739874005</v>
      </c>
      <c r="G36" s="158">
        <f t="shared" si="7"/>
        <v>0.61548537887258514</v>
      </c>
      <c r="H36" s="158">
        <f t="shared" si="7"/>
        <v>0.90055666037373472</v>
      </c>
      <c r="I36" s="158">
        <f t="shared" si="7"/>
        <v>0.99999999999999978</v>
      </c>
    </row>
    <row r="37" spans="1:11" ht="21" customHeight="1">
      <c r="A37" s="198" t="s">
        <v>1057</v>
      </c>
      <c r="B37" s="199"/>
      <c r="C37" s="200"/>
      <c r="D37" s="159">
        <f>D35</f>
        <v>185957.83942129783</v>
      </c>
      <c r="E37" s="159">
        <f>D37+E35</f>
        <v>501521.95942967921</v>
      </c>
      <c r="F37" s="159">
        <f t="shared" si="7"/>
        <v>978986.11105982563</v>
      </c>
      <c r="G37" s="159">
        <f t="shared" si="7"/>
        <v>1682796.22482165</v>
      </c>
      <c r="H37" s="159">
        <f t="shared" si="7"/>
        <v>2462208.5273428336</v>
      </c>
      <c r="I37" s="159">
        <f t="shared" si="7"/>
        <v>2734096.1826000004</v>
      </c>
      <c r="J37" s="155"/>
      <c r="K37" s="155"/>
    </row>
    <row r="38" spans="1:11">
      <c r="D38" s="148"/>
      <c r="E38" s="148"/>
      <c r="F38" s="148"/>
      <c r="G38" s="148"/>
      <c r="H38" s="148"/>
      <c r="I38" s="148"/>
    </row>
    <row r="39" spans="1:11">
      <c r="B39" s="155"/>
    </row>
    <row r="40" spans="1:11">
      <c r="B40" s="155"/>
    </row>
    <row r="41" spans="1:11">
      <c r="B41" s="155"/>
    </row>
    <row r="42" spans="1:11">
      <c r="B42" s="155"/>
    </row>
    <row r="43" spans="1:11">
      <c r="B43" s="155"/>
    </row>
    <row r="44" spans="1:11">
      <c r="B44" s="155"/>
    </row>
    <row r="45" spans="1:11" s="161" customFormat="1" ht="21">
      <c r="C45" s="162"/>
    </row>
  </sheetData>
  <mergeCells count="12">
    <mergeCell ref="A34:C34"/>
    <mergeCell ref="A35:C35"/>
    <mergeCell ref="A36:C36"/>
    <mergeCell ref="A37:C37"/>
    <mergeCell ref="A1:I1"/>
    <mergeCell ref="A2:I2"/>
    <mergeCell ref="A4:I4"/>
    <mergeCell ref="A6:I6"/>
    <mergeCell ref="A8:A9"/>
    <mergeCell ref="B8:B9"/>
    <mergeCell ref="C8:C9"/>
    <mergeCell ref="D8:I8"/>
  </mergeCells>
  <conditionalFormatting sqref="D15:I15 D23:I23 D27:I27 D29:I29 D21:I21 D17:I17 D19:I19 D31:I31 D25:I25 D13:I13 D11:I11">
    <cfRule type="cellIs" dxfId="3" priority="1" operator="greaterThan">
      <formula>0</formula>
    </cfRule>
  </conditionalFormatting>
  <printOptions horizontalCentered="1"/>
  <pageMargins left="0.39370078740157483" right="0.39370078740157483" top="0.39370078740157483" bottom="0.39370078740157483" header="0" footer="0"/>
  <pageSetup paperSize="9" scale="60" fitToHeight="0" orientation="landscape" r:id="rId1"/>
  <headerFooter>
    <oddFooter>&amp;C&amp;18Rua Capitão Sancho, n° 209 – Centro. João Pinheiro/MG. CEP: 38.770-000.comercial@sinarco.com.br  – (38) 3561-2334 ou (38) 9.9997-8424&amp;11&amp;R&amp;16&amp;P DE: &amp;N</oddFooter>
  </headerFooter>
  <drawing r:id="rId2"/>
</worksheet>
</file>

<file path=xl/worksheets/sheet3.xml><?xml version="1.0" encoding="utf-8"?>
<worksheet xmlns="http://schemas.openxmlformats.org/spreadsheetml/2006/main" xmlns:r="http://schemas.openxmlformats.org/officeDocument/2006/relationships">
  <sheetPr>
    <pageSetUpPr fitToPage="1"/>
  </sheetPr>
  <dimension ref="A1:H1541"/>
  <sheetViews>
    <sheetView view="pageBreakPreview" topLeftCell="A73" zoomScale="60" zoomScaleNormal="70" workbookViewId="0">
      <selection activeCell="J5" sqref="J5"/>
    </sheetView>
  </sheetViews>
  <sheetFormatPr defaultRowHeight="14.25"/>
  <cols>
    <col min="1" max="1" width="13.85546875" style="70" customWidth="1"/>
    <col min="2" max="2" width="16.5703125" style="70" customWidth="1"/>
    <col min="3" max="3" width="11.42578125" style="70" bestFit="1" customWidth="1"/>
    <col min="4" max="4" width="68.5703125" style="61" bestFit="1" customWidth="1"/>
    <col min="5" max="6" width="13.7109375" style="61" bestFit="1" customWidth="1"/>
    <col min="7" max="7" width="18.85546875" style="77" customWidth="1"/>
    <col min="8" max="8" width="18.42578125" style="77" customWidth="1"/>
    <col min="9" max="16384" width="9.140625" style="51"/>
  </cols>
  <sheetData>
    <row r="1" spans="1:8" ht="42" customHeight="1">
      <c r="A1" s="208" t="s">
        <v>344</v>
      </c>
      <c r="B1" s="208"/>
      <c r="C1" s="208"/>
      <c r="D1" s="208"/>
      <c r="E1" s="208"/>
      <c r="F1" s="208"/>
      <c r="G1" s="208"/>
      <c r="H1" s="208"/>
    </row>
    <row r="2" spans="1:8" ht="42" customHeight="1">
      <c r="A2" s="209" t="s">
        <v>345</v>
      </c>
      <c r="B2" s="209"/>
      <c r="C2" s="209"/>
      <c r="D2" s="209"/>
      <c r="E2" s="209"/>
      <c r="F2" s="209"/>
      <c r="G2" s="209"/>
      <c r="H2" s="209"/>
    </row>
    <row r="3" spans="1:8" ht="18" customHeight="1">
      <c r="A3" s="63" t="s">
        <v>975</v>
      </c>
      <c r="B3" s="63" t="s">
        <v>346</v>
      </c>
      <c r="C3" s="63" t="s">
        <v>347</v>
      </c>
      <c r="D3" s="66" t="s">
        <v>348</v>
      </c>
      <c r="E3" s="63" t="s">
        <v>349</v>
      </c>
      <c r="F3" s="53" t="s">
        <v>350</v>
      </c>
      <c r="G3" s="72" t="s">
        <v>351</v>
      </c>
      <c r="H3" s="72" t="s">
        <v>352</v>
      </c>
    </row>
    <row r="4" spans="1:8" ht="18" customHeight="1">
      <c r="A4" s="60" t="s">
        <v>68</v>
      </c>
      <c r="B4" s="60" t="s">
        <v>346</v>
      </c>
      <c r="C4" s="60" t="s">
        <v>347</v>
      </c>
      <c r="D4" s="67" t="s">
        <v>348</v>
      </c>
      <c r="E4" s="60" t="s">
        <v>349</v>
      </c>
      <c r="F4" s="54" t="s">
        <v>350</v>
      </c>
      <c r="G4" s="73" t="s">
        <v>351</v>
      </c>
      <c r="H4" s="73" t="s">
        <v>352</v>
      </c>
    </row>
    <row r="5" spans="1:8" ht="72" customHeight="1">
      <c r="A5" s="96" t="s">
        <v>230</v>
      </c>
      <c r="B5" s="96" t="s">
        <v>353</v>
      </c>
      <c r="C5" s="96" t="s">
        <v>51</v>
      </c>
      <c r="D5" s="97" t="s">
        <v>76</v>
      </c>
      <c r="E5" s="96" t="s">
        <v>355</v>
      </c>
      <c r="F5" s="89"/>
      <c r="G5" s="90"/>
      <c r="H5" s="90"/>
    </row>
    <row r="6" spans="1:8" ht="48" customHeight="1">
      <c r="A6" s="64" t="s">
        <v>356</v>
      </c>
      <c r="B6" s="64" t="s">
        <v>357</v>
      </c>
      <c r="C6" s="64" t="s">
        <v>51</v>
      </c>
      <c r="D6" s="59" t="s">
        <v>358</v>
      </c>
      <c r="E6" s="64" t="s">
        <v>355</v>
      </c>
      <c r="F6" s="55">
        <v>1</v>
      </c>
      <c r="G6" s="56">
        <v>32.17</v>
      </c>
      <c r="H6" s="56">
        <f>ROUND(F6*G6,2)</f>
        <v>32.17</v>
      </c>
    </row>
    <row r="7" spans="1:8" ht="66.75" customHeight="1">
      <c r="A7" s="64" t="s">
        <v>356</v>
      </c>
      <c r="B7" s="64" t="s">
        <v>359</v>
      </c>
      <c r="C7" s="64" t="s">
        <v>51</v>
      </c>
      <c r="D7" s="59" t="s">
        <v>360</v>
      </c>
      <c r="E7" s="64" t="s">
        <v>355</v>
      </c>
      <c r="F7" s="55">
        <v>1</v>
      </c>
      <c r="G7" s="56">
        <v>136.13999999999999</v>
      </c>
      <c r="H7" s="56">
        <f>ROUND(F7*G7,2)</f>
        <v>136.13999999999999</v>
      </c>
    </row>
    <row r="8" spans="1:8" ht="15" customHeight="1" thickBot="1">
      <c r="A8" s="68" t="s">
        <v>354</v>
      </c>
      <c r="B8" s="68"/>
      <c r="C8" s="68"/>
      <c r="D8" s="65"/>
      <c r="E8" s="65"/>
      <c r="F8" s="57"/>
      <c r="G8" s="74" t="s">
        <v>976</v>
      </c>
      <c r="H8" s="75">
        <f>SUM(H6:H7)</f>
        <v>168.31</v>
      </c>
    </row>
    <row r="9" spans="1:8" ht="0.95" customHeight="1" thickTop="1">
      <c r="A9" s="98" t="s">
        <v>354</v>
      </c>
      <c r="B9" s="98"/>
      <c r="C9" s="98"/>
      <c r="D9" s="99"/>
      <c r="E9" s="99"/>
      <c r="F9" s="92"/>
      <c r="G9" s="93"/>
      <c r="H9" s="93"/>
    </row>
    <row r="10" spans="1:8" ht="18" customHeight="1">
      <c r="A10" s="60" t="s">
        <v>69</v>
      </c>
      <c r="B10" s="60" t="s">
        <v>346</v>
      </c>
      <c r="C10" s="60" t="s">
        <v>347</v>
      </c>
      <c r="D10" s="67" t="s">
        <v>348</v>
      </c>
      <c r="E10" s="60" t="s">
        <v>349</v>
      </c>
      <c r="F10" s="54" t="s">
        <v>350</v>
      </c>
      <c r="G10" s="73" t="s">
        <v>351</v>
      </c>
      <c r="H10" s="73" t="s">
        <v>352</v>
      </c>
    </row>
    <row r="11" spans="1:8" ht="51">
      <c r="A11" s="96" t="s">
        <v>230</v>
      </c>
      <c r="B11" s="96" t="s">
        <v>361</v>
      </c>
      <c r="C11" s="96" t="s">
        <v>51</v>
      </c>
      <c r="D11" s="97" t="s">
        <v>333</v>
      </c>
      <c r="E11" s="96" t="s">
        <v>334</v>
      </c>
      <c r="F11" s="89"/>
      <c r="G11" s="90"/>
      <c r="H11" s="90"/>
    </row>
    <row r="12" spans="1:8" ht="25.5">
      <c r="A12" s="64" t="s">
        <v>362</v>
      </c>
      <c r="B12" s="64" t="s">
        <v>363</v>
      </c>
      <c r="C12" s="64" t="s">
        <v>51</v>
      </c>
      <c r="D12" s="59" t="s">
        <v>364</v>
      </c>
      <c r="E12" s="64" t="s">
        <v>365</v>
      </c>
      <c r="F12" s="55">
        <v>0.18580908626850329</v>
      </c>
      <c r="G12" s="56">
        <v>19.59</v>
      </c>
      <c r="H12" s="56">
        <f>ROUND(F12*G12,2)</f>
        <v>3.64</v>
      </c>
    </row>
    <row r="13" spans="1:8" ht="25.5">
      <c r="A13" s="64" t="s">
        <v>362</v>
      </c>
      <c r="B13" s="64" t="s">
        <v>366</v>
      </c>
      <c r="C13" s="64" t="s">
        <v>51</v>
      </c>
      <c r="D13" s="59" t="s">
        <v>367</v>
      </c>
      <c r="E13" s="64" t="s">
        <v>365</v>
      </c>
      <c r="F13" s="55">
        <v>0.05</v>
      </c>
      <c r="G13" s="56">
        <v>24.57</v>
      </c>
      <c r="H13" s="56">
        <f>ROUND(F13*G13,2)</f>
        <v>1.23</v>
      </c>
    </row>
    <row r="14" spans="1:8" ht="66" customHeight="1">
      <c r="A14" s="64" t="s">
        <v>362</v>
      </c>
      <c r="B14" s="64" t="s">
        <v>368</v>
      </c>
      <c r="C14" s="64" t="s">
        <v>51</v>
      </c>
      <c r="D14" s="59" t="s">
        <v>369</v>
      </c>
      <c r="E14" s="64" t="s">
        <v>334</v>
      </c>
      <c r="F14" s="55">
        <v>1</v>
      </c>
      <c r="G14" s="56">
        <v>230.23</v>
      </c>
      <c r="H14" s="56">
        <f>ROUND(F14*G14,2)</f>
        <v>230.23</v>
      </c>
    </row>
    <row r="15" spans="1:8" ht="51">
      <c r="A15" s="64" t="s">
        <v>356</v>
      </c>
      <c r="B15" s="64" t="s">
        <v>370</v>
      </c>
      <c r="C15" s="64" t="s">
        <v>51</v>
      </c>
      <c r="D15" s="59" t="s">
        <v>371</v>
      </c>
      <c r="E15" s="64" t="s">
        <v>334</v>
      </c>
      <c r="F15" s="55">
        <v>1</v>
      </c>
      <c r="G15" s="56">
        <v>61.04</v>
      </c>
      <c r="H15" s="56">
        <f>ROUND(F15*G15,2)</f>
        <v>61.04</v>
      </c>
    </row>
    <row r="16" spans="1:8" ht="15" customHeight="1" thickBot="1">
      <c r="A16" s="68" t="s">
        <v>354</v>
      </c>
      <c r="B16" s="68"/>
      <c r="C16" s="68"/>
      <c r="D16" s="65"/>
      <c r="E16" s="65"/>
      <c r="F16" s="57"/>
      <c r="G16" s="74" t="s">
        <v>976</v>
      </c>
      <c r="H16" s="75">
        <f>SUM(H12:H15)</f>
        <v>296.14</v>
      </c>
    </row>
    <row r="17" spans="1:8" ht="0.95" customHeight="1" thickTop="1">
      <c r="A17" s="98" t="s">
        <v>354</v>
      </c>
      <c r="B17" s="98"/>
      <c r="C17" s="98"/>
      <c r="D17" s="99"/>
      <c r="E17" s="99"/>
      <c r="F17" s="92"/>
      <c r="G17" s="93"/>
      <c r="H17" s="93"/>
    </row>
    <row r="18" spans="1:8" ht="18" customHeight="1">
      <c r="A18" s="60" t="s">
        <v>70</v>
      </c>
      <c r="B18" s="60" t="s">
        <v>346</v>
      </c>
      <c r="C18" s="60" t="s">
        <v>347</v>
      </c>
      <c r="D18" s="67" t="s">
        <v>348</v>
      </c>
      <c r="E18" s="60" t="s">
        <v>349</v>
      </c>
      <c r="F18" s="54" t="s">
        <v>350</v>
      </c>
      <c r="G18" s="73" t="s">
        <v>351</v>
      </c>
      <c r="H18" s="73" t="s">
        <v>352</v>
      </c>
    </row>
    <row r="19" spans="1:8" ht="24" customHeight="1">
      <c r="A19" s="96" t="s">
        <v>230</v>
      </c>
      <c r="B19" s="96" t="s">
        <v>372</v>
      </c>
      <c r="C19" s="96" t="s">
        <v>51</v>
      </c>
      <c r="D19" s="97" t="s">
        <v>335</v>
      </c>
      <c r="E19" s="96" t="s">
        <v>15</v>
      </c>
      <c r="F19" s="89"/>
      <c r="G19" s="90"/>
      <c r="H19" s="90"/>
    </row>
    <row r="20" spans="1:8" ht="24" customHeight="1">
      <c r="A20" s="64" t="s">
        <v>362</v>
      </c>
      <c r="B20" s="64" t="s">
        <v>373</v>
      </c>
      <c r="C20" s="64" t="s">
        <v>51</v>
      </c>
      <c r="D20" s="59" t="s">
        <v>374</v>
      </c>
      <c r="E20" s="64" t="s">
        <v>365</v>
      </c>
      <c r="F20" s="55">
        <v>0.23043052837573283</v>
      </c>
      <c r="G20" s="56">
        <v>20.440000000000001</v>
      </c>
      <c r="H20" s="56">
        <f>ROUND(F20*G20,2)</f>
        <v>4.71</v>
      </c>
    </row>
    <row r="21" spans="1:8" ht="24" customHeight="1">
      <c r="A21" s="64" t="s">
        <v>362</v>
      </c>
      <c r="B21" s="64" t="s">
        <v>375</v>
      </c>
      <c r="C21" s="64" t="s">
        <v>51</v>
      </c>
      <c r="D21" s="59" t="s">
        <v>376</v>
      </c>
      <c r="E21" s="64" t="s">
        <v>365</v>
      </c>
      <c r="F21" s="55">
        <v>0.2</v>
      </c>
      <c r="G21" s="56">
        <v>25.49</v>
      </c>
      <c r="H21" s="56">
        <f>ROUND(F21*G21,2)</f>
        <v>5.0999999999999996</v>
      </c>
    </row>
    <row r="22" spans="1:8" ht="24" customHeight="1">
      <c r="A22" s="64" t="s">
        <v>356</v>
      </c>
      <c r="B22" s="64" t="s">
        <v>377</v>
      </c>
      <c r="C22" s="64" t="s">
        <v>51</v>
      </c>
      <c r="D22" s="59" t="s">
        <v>378</v>
      </c>
      <c r="E22" s="64" t="s">
        <v>334</v>
      </c>
      <c r="F22" s="55">
        <v>1</v>
      </c>
      <c r="G22" s="56">
        <v>502.14</v>
      </c>
      <c r="H22" s="56">
        <f>ROUND(F22*G22,2)</f>
        <v>502.14</v>
      </c>
    </row>
    <row r="23" spans="1:8" ht="15" customHeight="1" thickBot="1">
      <c r="A23" s="68" t="s">
        <v>354</v>
      </c>
      <c r="B23" s="68"/>
      <c r="C23" s="68"/>
      <c r="D23" s="65"/>
      <c r="E23" s="65"/>
      <c r="F23" s="57"/>
      <c r="G23" s="74" t="s">
        <v>976</v>
      </c>
      <c r="H23" s="75">
        <f>SUM(H20:H22)</f>
        <v>511.95</v>
      </c>
    </row>
    <row r="24" spans="1:8" ht="0.95" customHeight="1" thickTop="1">
      <c r="A24" s="98" t="s">
        <v>354</v>
      </c>
      <c r="B24" s="98"/>
      <c r="C24" s="98"/>
      <c r="D24" s="99"/>
      <c r="E24" s="99"/>
      <c r="F24" s="92"/>
      <c r="G24" s="93"/>
      <c r="H24" s="93"/>
    </row>
    <row r="25" spans="1:8" ht="18" customHeight="1">
      <c r="A25" s="60" t="s">
        <v>71</v>
      </c>
      <c r="B25" s="60" t="s">
        <v>346</v>
      </c>
      <c r="C25" s="60" t="s">
        <v>347</v>
      </c>
      <c r="D25" s="67" t="s">
        <v>348</v>
      </c>
      <c r="E25" s="60" t="s">
        <v>349</v>
      </c>
      <c r="F25" s="54" t="s">
        <v>350</v>
      </c>
      <c r="G25" s="73" t="s">
        <v>351</v>
      </c>
      <c r="H25" s="73" t="s">
        <v>352</v>
      </c>
    </row>
    <row r="26" spans="1:8" ht="24" customHeight="1">
      <c r="A26" s="96" t="s">
        <v>230</v>
      </c>
      <c r="B26" s="96" t="s">
        <v>379</v>
      </c>
      <c r="C26" s="96" t="s">
        <v>53</v>
      </c>
      <c r="D26" s="97" t="s">
        <v>261</v>
      </c>
      <c r="E26" s="96" t="s">
        <v>1</v>
      </c>
      <c r="F26" s="89"/>
      <c r="G26" s="90"/>
      <c r="H26" s="90"/>
    </row>
    <row r="27" spans="1:8" ht="24" customHeight="1">
      <c r="A27" s="64" t="s">
        <v>362</v>
      </c>
      <c r="B27" s="64" t="s">
        <v>380</v>
      </c>
      <c r="C27" s="64" t="s">
        <v>53</v>
      </c>
      <c r="D27" s="59" t="s">
        <v>381</v>
      </c>
      <c r="E27" s="64" t="s">
        <v>382</v>
      </c>
      <c r="F27" s="55">
        <v>4.444</v>
      </c>
      <c r="G27" s="56">
        <v>334.09</v>
      </c>
      <c r="H27" s="56">
        <f t="shared" ref="H27:H46" si="0">ROUND(F27*G27,2)</f>
        <v>1484.7</v>
      </c>
    </row>
    <row r="28" spans="1:8" ht="24" customHeight="1">
      <c r="A28" s="64" t="s">
        <v>362</v>
      </c>
      <c r="B28" s="64" t="s">
        <v>383</v>
      </c>
      <c r="C28" s="64" t="s">
        <v>53</v>
      </c>
      <c r="D28" s="59" t="s">
        <v>384</v>
      </c>
      <c r="E28" s="64" t="s">
        <v>382</v>
      </c>
      <c r="F28" s="55">
        <v>1.02105</v>
      </c>
      <c r="G28" s="56">
        <v>449.07</v>
      </c>
      <c r="H28" s="56">
        <f t="shared" si="0"/>
        <v>458.52</v>
      </c>
    </row>
    <row r="29" spans="1:8" ht="24" customHeight="1">
      <c r="A29" s="64" t="s">
        <v>362</v>
      </c>
      <c r="B29" s="64" t="s">
        <v>385</v>
      </c>
      <c r="C29" s="64" t="s">
        <v>53</v>
      </c>
      <c r="D29" s="59" t="s">
        <v>386</v>
      </c>
      <c r="E29" s="64" t="s">
        <v>1</v>
      </c>
      <c r="F29" s="55">
        <v>1</v>
      </c>
      <c r="G29" s="56">
        <v>470.49</v>
      </c>
      <c r="H29" s="56">
        <f t="shared" si="0"/>
        <v>470.49</v>
      </c>
    </row>
    <row r="30" spans="1:8" ht="24" customHeight="1">
      <c r="A30" s="64" t="s">
        <v>362</v>
      </c>
      <c r="B30" s="64" t="s">
        <v>387</v>
      </c>
      <c r="C30" s="64" t="s">
        <v>53</v>
      </c>
      <c r="D30" s="59" t="s">
        <v>388</v>
      </c>
      <c r="E30" s="64" t="s">
        <v>1</v>
      </c>
      <c r="F30" s="55">
        <v>0.5</v>
      </c>
      <c r="G30" s="56">
        <v>147.46</v>
      </c>
      <c r="H30" s="56">
        <f t="shared" si="0"/>
        <v>73.73</v>
      </c>
    </row>
    <row r="31" spans="1:8" ht="24" customHeight="1">
      <c r="A31" s="64" t="s">
        <v>356</v>
      </c>
      <c r="B31" s="64" t="s">
        <v>389</v>
      </c>
      <c r="C31" s="64" t="s">
        <v>53</v>
      </c>
      <c r="D31" s="59" t="s">
        <v>390</v>
      </c>
      <c r="E31" s="64" t="s">
        <v>246</v>
      </c>
      <c r="F31" s="55">
        <v>47</v>
      </c>
      <c r="G31" s="56">
        <v>22.11</v>
      </c>
      <c r="H31" s="56">
        <f t="shared" si="0"/>
        <v>1039.17</v>
      </c>
    </row>
    <row r="32" spans="1:8" ht="24" customHeight="1">
      <c r="A32" s="64" t="s">
        <v>356</v>
      </c>
      <c r="B32" s="64" t="s">
        <v>391</v>
      </c>
      <c r="C32" s="64" t="s">
        <v>53</v>
      </c>
      <c r="D32" s="59" t="s">
        <v>392</v>
      </c>
      <c r="E32" s="64" t="s">
        <v>246</v>
      </c>
      <c r="F32" s="55">
        <v>17</v>
      </c>
      <c r="G32" s="56">
        <v>22.11</v>
      </c>
      <c r="H32" s="56">
        <f t="shared" si="0"/>
        <v>375.87</v>
      </c>
    </row>
    <row r="33" spans="1:8" ht="24" customHeight="1">
      <c r="A33" s="64" t="s">
        <v>356</v>
      </c>
      <c r="B33" s="64" t="s">
        <v>393</v>
      </c>
      <c r="C33" s="64" t="s">
        <v>53</v>
      </c>
      <c r="D33" s="59" t="s">
        <v>394</v>
      </c>
      <c r="E33" s="64" t="s">
        <v>246</v>
      </c>
      <c r="F33" s="55">
        <v>11</v>
      </c>
      <c r="G33" s="56">
        <v>22.11</v>
      </c>
      <c r="H33" s="56">
        <f t="shared" si="0"/>
        <v>243.21</v>
      </c>
    </row>
    <row r="34" spans="1:8" ht="24" customHeight="1">
      <c r="A34" s="64" t="s">
        <v>356</v>
      </c>
      <c r="B34" s="64" t="s">
        <v>395</v>
      </c>
      <c r="C34" s="64" t="s">
        <v>53</v>
      </c>
      <c r="D34" s="59" t="s">
        <v>396</v>
      </c>
      <c r="E34" s="64" t="s">
        <v>246</v>
      </c>
      <c r="F34" s="55">
        <v>57.299420476497055</v>
      </c>
      <c r="G34" s="56">
        <v>15.53</v>
      </c>
      <c r="H34" s="56">
        <f t="shared" si="0"/>
        <v>889.86</v>
      </c>
    </row>
    <row r="35" spans="1:8" ht="24" customHeight="1">
      <c r="A35" s="64" t="s">
        <v>356</v>
      </c>
      <c r="B35" s="64" t="s">
        <v>397</v>
      </c>
      <c r="C35" s="64" t="s">
        <v>53</v>
      </c>
      <c r="D35" s="59" t="s">
        <v>398</v>
      </c>
      <c r="E35" s="64" t="s">
        <v>355</v>
      </c>
      <c r="F35" s="55">
        <v>6.1879999999999997</v>
      </c>
      <c r="G35" s="56">
        <v>10.56</v>
      </c>
      <c r="H35" s="56">
        <f t="shared" si="0"/>
        <v>65.349999999999994</v>
      </c>
    </row>
    <row r="36" spans="1:8" ht="24" customHeight="1">
      <c r="A36" s="64" t="s">
        <v>356</v>
      </c>
      <c r="B36" s="64" t="s">
        <v>399</v>
      </c>
      <c r="C36" s="64" t="s">
        <v>53</v>
      </c>
      <c r="D36" s="59" t="s">
        <v>400</v>
      </c>
      <c r="E36" s="64" t="s">
        <v>11</v>
      </c>
      <c r="F36" s="55">
        <v>136.13999999999999</v>
      </c>
      <c r="G36" s="56">
        <v>0.52</v>
      </c>
      <c r="H36" s="56">
        <f t="shared" si="0"/>
        <v>70.790000000000006</v>
      </c>
    </row>
    <row r="37" spans="1:8" ht="48" customHeight="1">
      <c r="A37" s="64" t="s">
        <v>356</v>
      </c>
      <c r="B37" s="64" t="s">
        <v>401</v>
      </c>
      <c r="C37" s="64" t="s">
        <v>53</v>
      </c>
      <c r="D37" s="59" t="s">
        <v>402</v>
      </c>
      <c r="E37" s="64" t="s">
        <v>1</v>
      </c>
      <c r="F37" s="55">
        <v>0.13</v>
      </c>
      <c r="G37" s="56">
        <v>145</v>
      </c>
      <c r="H37" s="56">
        <f t="shared" si="0"/>
        <v>18.850000000000001</v>
      </c>
    </row>
    <row r="38" spans="1:8" ht="36" customHeight="1">
      <c r="A38" s="64" t="s">
        <v>356</v>
      </c>
      <c r="B38" s="64" t="s">
        <v>403</v>
      </c>
      <c r="C38" s="64" t="s">
        <v>53</v>
      </c>
      <c r="D38" s="59" t="s">
        <v>404</v>
      </c>
      <c r="E38" s="64" t="s">
        <v>1</v>
      </c>
      <c r="F38" s="55">
        <v>0.6</v>
      </c>
      <c r="G38" s="56">
        <v>8.9499999999999993</v>
      </c>
      <c r="H38" s="56">
        <f t="shared" si="0"/>
        <v>5.37</v>
      </c>
    </row>
    <row r="39" spans="1:8" ht="24" customHeight="1">
      <c r="A39" s="64" t="s">
        <v>356</v>
      </c>
      <c r="B39" s="64" t="s">
        <v>405</v>
      </c>
      <c r="C39" s="64" t="s">
        <v>53</v>
      </c>
      <c r="D39" s="59" t="s">
        <v>406</v>
      </c>
      <c r="E39" s="64" t="s">
        <v>355</v>
      </c>
      <c r="F39" s="55">
        <v>21.136500000000002</v>
      </c>
      <c r="G39" s="56">
        <v>19.66</v>
      </c>
      <c r="H39" s="56">
        <f t="shared" si="0"/>
        <v>415.54</v>
      </c>
    </row>
    <row r="40" spans="1:8" ht="24" customHeight="1">
      <c r="A40" s="64" t="s">
        <v>356</v>
      </c>
      <c r="B40" s="64" t="s">
        <v>407</v>
      </c>
      <c r="C40" s="64" t="s">
        <v>53</v>
      </c>
      <c r="D40" s="59" t="s">
        <v>408</v>
      </c>
      <c r="E40" s="64" t="s">
        <v>355</v>
      </c>
      <c r="F40" s="55">
        <v>14.090999999999999</v>
      </c>
      <c r="G40" s="56">
        <v>21.23</v>
      </c>
      <c r="H40" s="56">
        <f t="shared" si="0"/>
        <v>299.14999999999998</v>
      </c>
    </row>
    <row r="41" spans="1:8" ht="24" customHeight="1">
      <c r="A41" s="64" t="s">
        <v>356</v>
      </c>
      <c r="B41" s="64" t="s">
        <v>409</v>
      </c>
      <c r="C41" s="64" t="s">
        <v>53</v>
      </c>
      <c r="D41" s="59" t="s">
        <v>410</v>
      </c>
      <c r="E41" s="64" t="s">
        <v>355</v>
      </c>
      <c r="F41" s="55">
        <v>4.7915999999999999</v>
      </c>
      <c r="G41" s="56">
        <v>42</v>
      </c>
      <c r="H41" s="56">
        <f t="shared" si="0"/>
        <v>201.25</v>
      </c>
    </row>
    <row r="42" spans="1:8" ht="24" customHeight="1">
      <c r="A42" s="64" t="s">
        <v>356</v>
      </c>
      <c r="B42" s="64" t="s">
        <v>411</v>
      </c>
      <c r="C42" s="64" t="s">
        <v>53</v>
      </c>
      <c r="D42" s="59" t="s">
        <v>412</v>
      </c>
      <c r="E42" s="64" t="s">
        <v>2</v>
      </c>
      <c r="F42" s="55">
        <v>153.07380000000001</v>
      </c>
      <c r="G42" s="56">
        <v>2.1800000000000002</v>
      </c>
      <c r="H42" s="56">
        <f t="shared" si="0"/>
        <v>333.7</v>
      </c>
    </row>
    <row r="43" spans="1:8" ht="24" customHeight="1">
      <c r="A43" s="64" t="s">
        <v>356</v>
      </c>
      <c r="B43" s="64" t="s">
        <v>413</v>
      </c>
      <c r="C43" s="64" t="s">
        <v>53</v>
      </c>
      <c r="D43" s="59" t="s">
        <v>414</v>
      </c>
      <c r="E43" s="64" t="s">
        <v>355</v>
      </c>
      <c r="F43" s="55">
        <v>55.66</v>
      </c>
      <c r="G43" s="56">
        <v>31.4</v>
      </c>
      <c r="H43" s="56">
        <f t="shared" si="0"/>
        <v>1747.72</v>
      </c>
    </row>
    <row r="44" spans="1:8" ht="24" customHeight="1">
      <c r="A44" s="64" t="s">
        <v>356</v>
      </c>
      <c r="B44" s="64" t="s">
        <v>415</v>
      </c>
      <c r="C44" s="64" t="s">
        <v>53</v>
      </c>
      <c r="D44" s="59" t="s">
        <v>416</v>
      </c>
      <c r="E44" s="64" t="s">
        <v>417</v>
      </c>
      <c r="F44" s="55">
        <v>1.8607</v>
      </c>
      <c r="G44" s="56">
        <v>249.9</v>
      </c>
      <c r="H44" s="56">
        <f t="shared" si="0"/>
        <v>464.99</v>
      </c>
    </row>
    <row r="45" spans="1:8" ht="24" customHeight="1">
      <c r="A45" s="64" t="s">
        <v>356</v>
      </c>
      <c r="B45" s="64" t="s">
        <v>418</v>
      </c>
      <c r="C45" s="64" t="s">
        <v>53</v>
      </c>
      <c r="D45" s="59" t="s">
        <v>419</v>
      </c>
      <c r="E45" s="64" t="s">
        <v>11</v>
      </c>
      <c r="F45" s="55">
        <v>4.8</v>
      </c>
      <c r="G45" s="56">
        <v>13.62</v>
      </c>
      <c r="H45" s="56">
        <f t="shared" si="0"/>
        <v>65.38</v>
      </c>
    </row>
    <row r="46" spans="1:8" ht="24" customHeight="1">
      <c r="A46" s="64" t="s">
        <v>356</v>
      </c>
      <c r="B46" s="64" t="s">
        <v>420</v>
      </c>
      <c r="C46" s="64" t="s">
        <v>53</v>
      </c>
      <c r="D46" s="59" t="s">
        <v>421</v>
      </c>
      <c r="E46" s="64" t="s">
        <v>1</v>
      </c>
      <c r="F46" s="55">
        <v>1.1000000000000001</v>
      </c>
      <c r="G46" s="56">
        <v>997.9</v>
      </c>
      <c r="H46" s="56">
        <f t="shared" si="0"/>
        <v>1097.69</v>
      </c>
    </row>
    <row r="47" spans="1:8" ht="15" customHeight="1" thickBot="1">
      <c r="A47" s="68" t="s">
        <v>354</v>
      </c>
      <c r="B47" s="68"/>
      <c r="C47" s="68"/>
      <c r="D47" s="65"/>
      <c r="E47" s="65"/>
      <c r="F47" s="57"/>
      <c r="G47" s="74" t="s">
        <v>976</v>
      </c>
      <c r="H47" s="75">
        <f>SUM(H27:H46)</f>
        <v>9821.3299999999981</v>
      </c>
    </row>
    <row r="48" spans="1:8" ht="0.95" customHeight="1" thickTop="1">
      <c r="A48" s="98" t="s">
        <v>354</v>
      </c>
      <c r="B48" s="98"/>
      <c r="C48" s="98"/>
      <c r="D48" s="99"/>
      <c r="E48" s="99"/>
      <c r="F48" s="92"/>
      <c r="G48" s="93"/>
      <c r="H48" s="93"/>
    </row>
    <row r="49" spans="1:8" ht="18" customHeight="1">
      <c r="A49" s="60" t="s">
        <v>72</v>
      </c>
      <c r="B49" s="60" t="s">
        <v>346</v>
      </c>
      <c r="C49" s="60" t="s">
        <v>347</v>
      </c>
      <c r="D49" s="67" t="s">
        <v>348</v>
      </c>
      <c r="E49" s="60" t="s">
        <v>349</v>
      </c>
      <c r="F49" s="54" t="s">
        <v>350</v>
      </c>
      <c r="G49" s="73" t="s">
        <v>351</v>
      </c>
      <c r="H49" s="73" t="s">
        <v>352</v>
      </c>
    </row>
    <row r="50" spans="1:8" ht="24" customHeight="1">
      <c r="A50" s="96" t="s">
        <v>230</v>
      </c>
      <c r="B50" s="96" t="s">
        <v>422</v>
      </c>
      <c r="C50" s="96" t="s">
        <v>53</v>
      </c>
      <c r="D50" s="97" t="s">
        <v>263</v>
      </c>
      <c r="E50" s="96" t="s">
        <v>1</v>
      </c>
      <c r="F50" s="89"/>
      <c r="G50" s="90"/>
      <c r="H50" s="90"/>
    </row>
    <row r="51" spans="1:8" ht="24" customHeight="1">
      <c r="A51" s="64" t="s">
        <v>362</v>
      </c>
      <c r="B51" s="64" t="s">
        <v>380</v>
      </c>
      <c r="C51" s="64" t="s">
        <v>53</v>
      </c>
      <c r="D51" s="59" t="s">
        <v>381</v>
      </c>
      <c r="E51" s="64" t="s">
        <v>382</v>
      </c>
      <c r="F51" s="55">
        <v>1.6419999999999999</v>
      </c>
      <c r="G51" s="56">
        <v>334.09</v>
      </c>
      <c r="H51" s="56">
        <f t="shared" ref="H51:H69" si="1">ROUND(F51*G51,2)</f>
        <v>548.58000000000004</v>
      </c>
    </row>
    <row r="52" spans="1:8" ht="24" customHeight="1">
      <c r="A52" s="64" t="s">
        <v>362</v>
      </c>
      <c r="B52" s="64" t="s">
        <v>383</v>
      </c>
      <c r="C52" s="64" t="s">
        <v>53</v>
      </c>
      <c r="D52" s="59" t="s">
        <v>384</v>
      </c>
      <c r="E52" s="64" t="s">
        <v>382</v>
      </c>
      <c r="F52" s="55">
        <v>0.32865</v>
      </c>
      <c r="G52" s="56">
        <v>449.07</v>
      </c>
      <c r="H52" s="56">
        <f t="shared" si="1"/>
        <v>147.59</v>
      </c>
    </row>
    <row r="53" spans="1:8" ht="24" customHeight="1">
      <c r="A53" s="64" t="s">
        <v>362</v>
      </c>
      <c r="B53" s="64" t="s">
        <v>423</v>
      </c>
      <c r="C53" s="64" t="s">
        <v>53</v>
      </c>
      <c r="D53" s="59" t="s">
        <v>424</v>
      </c>
      <c r="E53" s="64" t="s">
        <v>1</v>
      </c>
      <c r="F53" s="55">
        <v>1</v>
      </c>
      <c r="G53" s="56">
        <v>397.87</v>
      </c>
      <c r="H53" s="56">
        <f t="shared" si="1"/>
        <v>397.87</v>
      </c>
    </row>
    <row r="54" spans="1:8" ht="24" customHeight="1">
      <c r="A54" s="64" t="s">
        <v>362</v>
      </c>
      <c r="B54" s="64" t="s">
        <v>425</v>
      </c>
      <c r="C54" s="64" t="s">
        <v>53</v>
      </c>
      <c r="D54" s="59" t="s">
        <v>426</v>
      </c>
      <c r="E54" s="64" t="s">
        <v>1</v>
      </c>
      <c r="F54" s="55">
        <v>1</v>
      </c>
      <c r="G54" s="56">
        <v>1703.17</v>
      </c>
      <c r="H54" s="56">
        <f t="shared" si="1"/>
        <v>1703.17</v>
      </c>
    </row>
    <row r="55" spans="1:8" ht="24" customHeight="1">
      <c r="A55" s="64" t="s">
        <v>362</v>
      </c>
      <c r="B55" s="64" t="s">
        <v>387</v>
      </c>
      <c r="C55" s="64" t="s">
        <v>53</v>
      </c>
      <c r="D55" s="59" t="s">
        <v>388</v>
      </c>
      <c r="E55" s="64" t="s">
        <v>1</v>
      </c>
      <c r="F55" s="55">
        <v>0.5</v>
      </c>
      <c r="G55" s="56">
        <v>147.46</v>
      </c>
      <c r="H55" s="56">
        <f t="shared" si="1"/>
        <v>73.73</v>
      </c>
    </row>
    <row r="56" spans="1:8" ht="24" customHeight="1">
      <c r="A56" s="64" t="s">
        <v>356</v>
      </c>
      <c r="B56" s="64" t="s">
        <v>389</v>
      </c>
      <c r="C56" s="64" t="s">
        <v>53</v>
      </c>
      <c r="D56" s="59" t="s">
        <v>390</v>
      </c>
      <c r="E56" s="64" t="s">
        <v>246</v>
      </c>
      <c r="F56" s="55">
        <v>30</v>
      </c>
      <c r="G56" s="56">
        <v>22.11</v>
      </c>
      <c r="H56" s="56">
        <f t="shared" si="1"/>
        <v>663.3</v>
      </c>
    </row>
    <row r="57" spans="1:8" ht="24" customHeight="1">
      <c r="A57" s="64" t="s">
        <v>356</v>
      </c>
      <c r="B57" s="64" t="s">
        <v>391</v>
      </c>
      <c r="C57" s="64" t="s">
        <v>53</v>
      </c>
      <c r="D57" s="59" t="s">
        <v>392</v>
      </c>
      <c r="E57" s="64" t="s">
        <v>246</v>
      </c>
      <c r="F57" s="55">
        <v>5</v>
      </c>
      <c r="G57" s="56">
        <v>22.11</v>
      </c>
      <c r="H57" s="56">
        <f t="shared" si="1"/>
        <v>110.55</v>
      </c>
    </row>
    <row r="58" spans="1:8" ht="24" customHeight="1">
      <c r="A58" s="64" t="s">
        <v>356</v>
      </c>
      <c r="B58" s="64" t="s">
        <v>393</v>
      </c>
      <c r="C58" s="64" t="s">
        <v>53</v>
      </c>
      <c r="D58" s="59" t="s">
        <v>394</v>
      </c>
      <c r="E58" s="64" t="s">
        <v>246</v>
      </c>
      <c r="F58" s="55">
        <v>19</v>
      </c>
      <c r="G58" s="56">
        <v>22.11</v>
      </c>
      <c r="H58" s="56">
        <f t="shared" si="1"/>
        <v>420.09</v>
      </c>
    </row>
    <row r="59" spans="1:8" ht="24" customHeight="1">
      <c r="A59" s="64" t="s">
        <v>356</v>
      </c>
      <c r="B59" s="64" t="s">
        <v>395</v>
      </c>
      <c r="C59" s="64" t="s">
        <v>53</v>
      </c>
      <c r="D59" s="59" t="s">
        <v>396</v>
      </c>
      <c r="E59" s="64" t="s">
        <v>246</v>
      </c>
      <c r="F59" s="55">
        <v>12.003219575016118</v>
      </c>
      <c r="G59" s="56">
        <v>15.53</v>
      </c>
      <c r="H59" s="56">
        <f t="shared" si="1"/>
        <v>186.41</v>
      </c>
    </row>
    <row r="60" spans="1:8" ht="24" customHeight="1">
      <c r="A60" s="64" t="s">
        <v>356</v>
      </c>
      <c r="B60" s="64" t="s">
        <v>397</v>
      </c>
      <c r="C60" s="64" t="s">
        <v>53</v>
      </c>
      <c r="D60" s="59" t="s">
        <v>398</v>
      </c>
      <c r="E60" s="64" t="s">
        <v>355</v>
      </c>
      <c r="F60" s="55">
        <v>2.5</v>
      </c>
      <c r="G60" s="56">
        <v>10.56</v>
      </c>
      <c r="H60" s="56">
        <f t="shared" si="1"/>
        <v>26.4</v>
      </c>
    </row>
    <row r="61" spans="1:8" ht="24" customHeight="1">
      <c r="A61" s="64" t="s">
        <v>356</v>
      </c>
      <c r="B61" s="64" t="s">
        <v>399</v>
      </c>
      <c r="C61" s="64" t="s">
        <v>53</v>
      </c>
      <c r="D61" s="59" t="s">
        <v>400</v>
      </c>
      <c r="E61" s="64" t="s">
        <v>11</v>
      </c>
      <c r="F61" s="55">
        <v>43.82</v>
      </c>
      <c r="G61" s="56">
        <v>0.52</v>
      </c>
      <c r="H61" s="56">
        <f t="shared" si="1"/>
        <v>22.79</v>
      </c>
    </row>
    <row r="62" spans="1:8" ht="48" customHeight="1">
      <c r="A62" s="64" t="s">
        <v>356</v>
      </c>
      <c r="B62" s="64" t="s">
        <v>401</v>
      </c>
      <c r="C62" s="64" t="s">
        <v>53</v>
      </c>
      <c r="D62" s="59" t="s">
        <v>402</v>
      </c>
      <c r="E62" s="64" t="s">
        <v>1</v>
      </c>
      <c r="F62" s="55">
        <v>0.13</v>
      </c>
      <c r="G62" s="56">
        <v>145</v>
      </c>
      <c r="H62" s="56">
        <f t="shared" si="1"/>
        <v>18.850000000000001</v>
      </c>
    </row>
    <row r="63" spans="1:8" ht="36" customHeight="1">
      <c r="A63" s="64" t="s">
        <v>356</v>
      </c>
      <c r="B63" s="64" t="s">
        <v>403</v>
      </c>
      <c r="C63" s="64" t="s">
        <v>53</v>
      </c>
      <c r="D63" s="59" t="s">
        <v>404</v>
      </c>
      <c r="E63" s="64" t="s">
        <v>1</v>
      </c>
      <c r="F63" s="55">
        <v>0.6</v>
      </c>
      <c r="G63" s="56">
        <v>8.9499999999999993</v>
      </c>
      <c r="H63" s="56">
        <f t="shared" si="1"/>
        <v>5.37</v>
      </c>
    </row>
    <row r="64" spans="1:8" ht="24" customHeight="1">
      <c r="A64" s="64" t="s">
        <v>356</v>
      </c>
      <c r="B64" s="64" t="s">
        <v>405</v>
      </c>
      <c r="C64" s="64" t="s">
        <v>53</v>
      </c>
      <c r="D64" s="59" t="s">
        <v>406</v>
      </c>
      <c r="E64" s="64" t="s">
        <v>355</v>
      </c>
      <c r="F64" s="55">
        <v>12.077999999999999</v>
      </c>
      <c r="G64" s="56">
        <v>19.66</v>
      </c>
      <c r="H64" s="56">
        <f t="shared" si="1"/>
        <v>237.45</v>
      </c>
    </row>
    <row r="65" spans="1:8" ht="24" customHeight="1">
      <c r="A65" s="64" t="s">
        <v>356</v>
      </c>
      <c r="B65" s="64" t="s">
        <v>427</v>
      </c>
      <c r="C65" s="64" t="s">
        <v>53</v>
      </c>
      <c r="D65" s="59" t="s">
        <v>428</v>
      </c>
      <c r="E65" s="64" t="s">
        <v>2</v>
      </c>
      <c r="F65" s="55">
        <v>8.51</v>
      </c>
      <c r="G65" s="56">
        <v>5</v>
      </c>
      <c r="H65" s="56">
        <f t="shared" si="1"/>
        <v>42.55</v>
      </c>
    </row>
    <row r="66" spans="1:8" ht="24" customHeight="1">
      <c r="A66" s="64" t="s">
        <v>356</v>
      </c>
      <c r="B66" s="64" t="s">
        <v>411</v>
      </c>
      <c r="C66" s="64" t="s">
        <v>53</v>
      </c>
      <c r="D66" s="59" t="s">
        <v>412</v>
      </c>
      <c r="E66" s="64" t="s">
        <v>2</v>
      </c>
      <c r="F66" s="55">
        <v>79.025099999999995</v>
      </c>
      <c r="G66" s="56">
        <v>2.1800000000000002</v>
      </c>
      <c r="H66" s="56">
        <f t="shared" si="1"/>
        <v>172.27</v>
      </c>
    </row>
    <row r="67" spans="1:8" ht="24" customHeight="1">
      <c r="A67" s="64" t="s">
        <v>356</v>
      </c>
      <c r="B67" s="64" t="s">
        <v>413</v>
      </c>
      <c r="C67" s="64" t="s">
        <v>53</v>
      </c>
      <c r="D67" s="59" t="s">
        <v>414</v>
      </c>
      <c r="E67" s="64" t="s">
        <v>355</v>
      </c>
      <c r="F67" s="55">
        <v>36.299999999999997</v>
      </c>
      <c r="G67" s="56">
        <v>31.4</v>
      </c>
      <c r="H67" s="56">
        <f t="shared" si="1"/>
        <v>1139.82</v>
      </c>
    </row>
    <row r="68" spans="1:8" ht="24" customHeight="1">
      <c r="A68" s="64" t="s">
        <v>356</v>
      </c>
      <c r="B68" s="64" t="s">
        <v>415</v>
      </c>
      <c r="C68" s="64" t="s">
        <v>53</v>
      </c>
      <c r="D68" s="59" t="s">
        <v>416</v>
      </c>
      <c r="E68" s="64" t="s">
        <v>417</v>
      </c>
      <c r="F68" s="55">
        <v>1.3043199999999999</v>
      </c>
      <c r="G68" s="56">
        <v>249.9</v>
      </c>
      <c r="H68" s="56">
        <f t="shared" si="1"/>
        <v>325.95</v>
      </c>
    </row>
    <row r="69" spans="1:8" ht="24" customHeight="1">
      <c r="A69" s="64" t="s">
        <v>356</v>
      </c>
      <c r="B69" s="64" t="s">
        <v>418</v>
      </c>
      <c r="C69" s="64" t="s">
        <v>53</v>
      </c>
      <c r="D69" s="59" t="s">
        <v>419</v>
      </c>
      <c r="E69" s="64" t="s">
        <v>11</v>
      </c>
      <c r="F69" s="55">
        <v>2.06</v>
      </c>
      <c r="G69" s="56">
        <v>13.62</v>
      </c>
      <c r="H69" s="56">
        <f t="shared" si="1"/>
        <v>28.06</v>
      </c>
    </row>
    <row r="70" spans="1:8" ht="15" customHeight="1" thickBot="1">
      <c r="A70" s="68" t="s">
        <v>354</v>
      </c>
      <c r="B70" s="68"/>
      <c r="C70" s="68"/>
      <c r="D70" s="65"/>
      <c r="E70" s="65"/>
      <c r="F70" s="57"/>
      <c r="G70" s="74" t="s">
        <v>976</v>
      </c>
      <c r="H70" s="75">
        <f>SUM(H51:H69)</f>
        <v>6270.8</v>
      </c>
    </row>
    <row r="71" spans="1:8" ht="0.95" customHeight="1" thickTop="1">
      <c r="A71" s="98" t="s">
        <v>354</v>
      </c>
      <c r="B71" s="98"/>
      <c r="C71" s="98"/>
      <c r="D71" s="99"/>
      <c r="E71" s="99"/>
      <c r="F71" s="92"/>
      <c r="G71" s="93"/>
      <c r="H71" s="93"/>
    </row>
    <row r="72" spans="1:8" ht="18" customHeight="1">
      <c r="A72" s="60" t="s">
        <v>78</v>
      </c>
      <c r="B72" s="60" t="s">
        <v>346</v>
      </c>
      <c r="C72" s="60" t="s">
        <v>347</v>
      </c>
      <c r="D72" s="67" t="s">
        <v>348</v>
      </c>
      <c r="E72" s="60" t="s">
        <v>349</v>
      </c>
      <c r="F72" s="54" t="s">
        <v>350</v>
      </c>
      <c r="G72" s="73" t="s">
        <v>351</v>
      </c>
      <c r="H72" s="73" t="s">
        <v>352</v>
      </c>
    </row>
    <row r="73" spans="1:8" ht="24" customHeight="1">
      <c r="A73" s="96" t="s">
        <v>230</v>
      </c>
      <c r="B73" s="96" t="s">
        <v>429</v>
      </c>
      <c r="C73" s="96" t="s">
        <v>53</v>
      </c>
      <c r="D73" s="97" t="s">
        <v>265</v>
      </c>
      <c r="E73" s="96" t="s">
        <v>1</v>
      </c>
      <c r="F73" s="89"/>
      <c r="G73" s="90"/>
      <c r="H73" s="90"/>
    </row>
    <row r="74" spans="1:8" ht="24" customHeight="1">
      <c r="A74" s="64" t="s">
        <v>362</v>
      </c>
      <c r="B74" s="64" t="s">
        <v>380</v>
      </c>
      <c r="C74" s="64" t="s">
        <v>53</v>
      </c>
      <c r="D74" s="59" t="s">
        <v>381</v>
      </c>
      <c r="E74" s="64" t="s">
        <v>382</v>
      </c>
      <c r="F74" s="55">
        <v>1.4039999999999999</v>
      </c>
      <c r="G74" s="56">
        <v>334.09</v>
      </c>
      <c r="H74" s="56">
        <f t="shared" ref="H74:H104" si="2">ROUND(F74*G74,2)</f>
        <v>469.06</v>
      </c>
    </row>
    <row r="75" spans="1:8" ht="24" customHeight="1">
      <c r="A75" s="64" t="s">
        <v>362</v>
      </c>
      <c r="B75" s="64" t="s">
        <v>383</v>
      </c>
      <c r="C75" s="64" t="s">
        <v>53</v>
      </c>
      <c r="D75" s="59" t="s">
        <v>384</v>
      </c>
      <c r="E75" s="64" t="s">
        <v>382</v>
      </c>
      <c r="F75" s="55">
        <v>0.27389999999999998</v>
      </c>
      <c r="G75" s="56">
        <v>449.07</v>
      </c>
      <c r="H75" s="56">
        <f t="shared" si="2"/>
        <v>123</v>
      </c>
    </row>
    <row r="76" spans="1:8" ht="24" customHeight="1">
      <c r="A76" s="64" t="s">
        <v>362</v>
      </c>
      <c r="B76" s="64" t="s">
        <v>430</v>
      </c>
      <c r="C76" s="64" t="s">
        <v>53</v>
      </c>
      <c r="D76" s="59" t="s">
        <v>431</v>
      </c>
      <c r="E76" s="64" t="s">
        <v>1</v>
      </c>
      <c r="F76" s="55">
        <v>0.25</v>
      </c>
      <c r="G76" s="56">
        <v>117.22</v>
      </c>
      <c r="H76" s="56">
        <f t="shared" si="2"/>
        <v>29.31</v>
      </c>
    </row>
    <row r="77" spans="1:8" ht="24" customHeight="1">
      <c r="A77" s="64" t="s">
        <v>362</v>
      </c>
      <c r="B77" s="64" t="s">
        <v>432</v>
      </c>
      <c r="C77" s="64" t="s">
        <v>53</v>
      </c>
      <c r="D77" s="59" t="s">
        <v>433</v>
      </c>
      <c r="E77" s="64" t="s">
        <v>1</v>
      </c>
      <c r="F77" s="55">
        <v>1</v>
      </c>
      <c r="G77" s="56">
        <v>717.55</v>
      </c>
      <c r="H77" s="56">
        <f t="shared" si="2"/>
        <v>717.55</v>
      </c>
    </row>
    <row r="78" spans="1:8" ht="24" customHeight="1">
      <c r="A78" s="64" t="s">
        <v>362</v>
      </c>
      <c r="B78" s="64" t="s">
        <v>387</v>
      </c>
      <c r="C78" s="64" t="s">
        <v>53</v>
      </c>
      <c r="D78" s="59" t="s">
        <v>388</v>
      </c>
      <c r="E78" s="64" t="s">
        <v>1</v>
      </c>
      <c r="F78" s="55">
        <v>0.5</v>
      </c>
      <c r="G78" s="56">
        <v>147.46</v>
      </c>
      <c r="H78" s="56">
        <f t="shared" si="2"/>
        <v>73.73</v>
      </c>
    </row>
    <row r="79" spans="1:8" ht="24" customHeight="1">
      <c r="A79" s="64" t="s">
        <v>362</v>
      </c>
      <c r="B79" s="64" t="s">
        <v>434</v>
      </c>
      <c r="C79" s="64" t="s">
        <v>53</v>
      </c>
      <c r="D79" s="59" t="s">
        <v>435</v>
      </c>
      <c r="E79" s="64" t="s">
        <v>1</v>
      </c>
      <c r="F79" s="55">
        <v>1</v>
      </c>
      <c r="G79" s="56">
        <v>560.11</v>
      </c>
      <c r="H79" s="56">
        <f t="shared" si="2"/>
        <v>560.11</v>
      </c>
    </row>
    <row r="80" spans="1:8" ht="24" customHeight="1">
      <c r="A80" s="64" t="s">
        <v>356</v>
      </c>
      <c r="B80" s="64" t="s">
        <v>389</v>
      </c>
      <c r="C80" s="64" t="s">
        <v>53</v>
      </c>
      <c r="D80" s="59" t="s">
        <v>390</v>
      </c>
      <c r="E80" s="64" t="s">
        <v>246</v>
      </c>
      <c r="F80" s="55">
        <v>40</v>
      </c>
      <c r="G80" s="56">
        <v>22.11</v>
      </c>
      <c r="H80" s="56">
        <f t="shared" si="2"/>
        <v>884.4</v>
      </c>
    </row>
    <row r="81" spans="1:8" ht="24" customHeight="1">
      <c r="A81" s="64" t="s">
        <v>356</v>
      </c>
      <c r="B81" s="64" t="s">
        <v>391</v>
      </c>
      <c r="C81" s="64" t="s">
        <v>53</v>
      </c>
      <c r="D81" s="59" t="s">
        <v>392</v>
      </c>
      <c r="E81" s="64" t="s">
        <v>246</v>
      </c>
      <c r="F81" s="55">
        <v>1</v>
      </c>
      <c r="G81" s="56">
        <v>22.11</v>
      </c>
      <c r="H81" s="56">
        <f t="shared" si="2"/>
        <v>22.11</v>
      </c>
    </row>
    <row r="82" spans="1:8" ht="24" customHeight="1">
      <c r="A82" s="64" t="s">
        <v>356</v>
      </c>
      <c r="B82" s="64" t="s">
        <v>393</v>
      </c>
      <c r="C82" s="64" t="s">
        <v>53</v>
      </c>
      <c r="D82" s="59" t="s">
        <v>394</v>
      </c>
      <c r="E82" s="64" t="s">
        <v>246</v>
      </c>
      <c r="F82" s="55">
        <v>15</v>
      </c>
      <c r="G82" s="56">
        <v>22.11</v>
      </c>
      <c r="H82" s="56">
        <f t="shared" si="2"/>
        <v>331.65</v>
      </c>
    </row>
    <row r="83" spans="1:8" ht="24" customHeight="1">
      <c r="A83" s="64" t="s">
        <v>356</v>
      </c>
      <c r="B83" s="64" t="s">
        <v>395</v>
      </c>
      <c r="C83" s="64" t="s">
        <v>53</v>
      </c>
      <c r="D83" s="59" t="s">
        <v>396</v>
      </c>
      <c r="E83" s="64" t="s">
        <v>246</v>
      </c>
      <c r="F83" s="55">
        <v>12.669671603348339</v>
      </c>
      <c r="G83" s="56">
        <v>15.53</v>
      </c>
      <c r="H83" s="56">
        <f t="shared" si="2"/>
        <v>196.76</v>
      </c>
    </row>
    <row r="84" spans="1:8" ht="24" customHeight="1">
      <c r="A84" s="64" t="s">
        <v>356</v>
      </c>
      <c r="B84" s="64" t="s">
        <v>397</v>
      </c>
      <c r="C84" s="64" t="s">
        <v>53</v>
      </c>
      <c r="D84" s="59" t="s">
        <v>398</v>
      </c>
      <c r="E84" s="64" t="s">
        <v>355</v>
      </c>
      <c r="F84" s="55">
        <v>0.84399999999999997</v>
      </c>
      <c r="G84" s="56">
        <v>10.56</v>
      </c>
      <c r="H84" s="56">
        <f t="shared" si="2"/>
        <v>8.91</v>
      </c>
    </row>
    <row r="85" spans="1:8" ht="24" customHeight="1">
      <c r="A85" s="64" t="s">
        <v>356</v>
      </c>
      <c r="B85" s="64" t="s">
        <v>399</v>
      </c>
      <c r="C85" s="64" t="s">
        <v>53</v>
      </c>
      <c r="D85" s="59" t="s">
        <v>400</v>
      </c>
      <c r="E85" s="64" t="s">
        <v>11</v>
      </c>
      <c r="F85" s="55">
        <v>36.520000000000003</v>
      </c>
      <c r="G85" s="56">
        <v>0.52</v>
      </c>
      <c r="H85" s="56">
        <f t="shared" si="2"/>
        <v>18.989999999999998</v>
      </c>
    </row>
    <row r="86" spans="1:8" ht="48" customHeight="1">
      <c r="A86" s="64" t="s">
        <v>356</v>
      </c>
      <c r="B86" s="64" t="s">
        <v>401</v>
      </c>
      <c r="C86" s="64" t="s">
        <v>53</v>
      </c>
      <c r="D86" s="59" t="s">
        <v>402</v>
      </c>
      <c r="E86" s="64" t="s">
        <v>1</v>
      </c>
      <c r="F86" s="55">
        <v>0.13</v>
      </c>
      <c r="G86" s="56">
        <v>145</v>
      </c>
      <c r="H86" s="56">
        <f t="shared" si="2"/>
        <v>18.850000000000001</v>
      </c>
    </row>
    <row r="87" spans="1:8" ht="24" customHeight="1">
      <c r="A87" s="64" t="s">
        <v>356</v>
      </c>
      <c r="B87" s="64" t="s">
        <v>436</v>
      </c>
      <c r="C87" s="64" t="s">
        <v>53</v>
      </c>
      <c r="D87" s="59" t="s">
        <v>437</v>
      </c>
      <c r="E87" s="64" t="s">
        <v>1</v>
      </c>
      <c r="F87" s="55">
        <v>0.2</v>
      </c>
      <c r="G87" s="56">
        <v>36</v>
      </c>
      <c r="H87" s="56">
        <f t="shared" si="2"/>
        <v>7.2</v>
      </c>
    </row>
    <row r="88" spans="1:8" ht="36" customHeight="1">
      <c r="A88" s="64" t="s">
        <v>356</v>
      </c>
      <c r="B88" s="64" t="s">
        <v>403</v>
      </c>
      <c r="C88" s="64" t="s">
        <v>53</v>
      </c>
      <c r="D88" s="59" t="s">
        <v>404</v>
      </c>
      <c r="E88" s="64" t="s">
        <v>1</v>
      </c>
      <c r="F88" s="55">
        <v>1.2</v>
      </c>
      <c r="G88" s="56">
        <v>8.9499999999999993</v>
      </c>
      <c r="H88" s="56">
        <f t="shared" si="2"/>
        <v>10.74</v>
      </c>
    </row>
    <row r="89" spans="1:8" ht="24" customHeight="1">
      <c r="A89" s="64" t="s">
        <v>356</v>
      </c>
      <c r="B89" s="64" t="s">
        <v>405</v>
      </c>
      <c r="C89" s="64" t="s">
        <v>53</v>
      </c>
      <c r="D89" s="59" t="s">
        <v>406</v>
      </c>
      <c r="E89" s="64" t="s">
        <v>355</v>
      </c>
      <c r="F89" s="55">
        <v>10.467599999999999</v>
      </c>
      <c r="G89" s="56">
        <v>19.66</v>
      </c>
      <c r="H89" s="56">
        <f t="shared" si="2"/>
        <v>205.79</v>
      </c>
    </row>
    <row r="90" spans="1:8" ht="24" customHeight="1">
      <c r="A90" s="64" t="s">
        <v>356</v>
      </c>
      <c r="B90" s="64" t="s">
        <v>427</v>
      </c>
      <c r="C90" s="64" t="s">
        <v>53</v>
      </c>
      <c r="D90" s="59" t="s">
        <v>428</v>
      </c>
      <c r="E90" s="64" t="s">
        <v>2</v>
      </c>
      <c r="F90" s="55">
        <v>4.2549999999999999</v>
      </c>
      <c r="G90" s="56">
        <v>5</v>
      </c>
      <c r="H90" s="56">
        <f t="shared" si="2"/>
        <v>21.28</v>
      </c>
    </row>
    <row r="91" spans="1:8" ht="24" customHeight="1">
      <c r="A91" s="64" t="s">
        <v>356</v>
      </c>
      <c r="B91" s="64" t="s">
        <v>411</v>
      </c>
      <c r="C91" s="64" t="s">
        <v>53</v>
      </c>
      <c r="D91" s="59" t="s">
        <v>412</v>
      </c>
      <c r="E91" s="64" t="s">
        <v>2</v>
      </c>
      <c r="F91" s="55">
        <v>59.284500000000001</v>
      </c>
      <c r="G91" s="56">
        <v>2.1800000000000002</v>
      </c>
      <c r="H91" s="56">
        <f t="shared" si="2"/>
        <v>129.24</v>
      </c>
    </row>
    <row r="92" spans="1:8" ht="24" customHeight="1">
      <c r="A92" s="64" t="s">
        <v>356</v>
      </c>
      <c r="B92" s="64" t="s">
        <v>413</v>
      </c>
      <c r="C92" s="64" t="s">
        <v>53</v>
      </c>
      <c r="D92" s="59" t="s">
        <v>414</v>
      </c>
      <c r="E92" s="64" t="s">
        <v>355</v>
      </c>
      <c r="F92" s="55">
        <v>39.93</v>
      </c>
      <c r="G92" s="56">
        <v>31.4</v>
      </c>
      <c r="H92" s="56">
        <f t="shared" si="2"/>
        <v>1253.8</v>
      </c>
    </row>
    <row r="93" spans="1:8" ht="24" customHeight="1">
      <c r="A93" s="64" t="s">
        <v>356</v>
      </c>
      <c r="B93" s="64" t="s">
        <v>438</v>
      </c>
      <c r="C93" s="64" t="s">
        <v>53</v>
      </c>
      <c r="D93" s="59" t="s">
        <v>439</v>
      </c>
      <c r="E93" s="64" t="s">
        <v>2</v>
      </c>
      <c r="F93" s="55">
        <v>3.63</v>
      </c>
      <c r="G93" s="56">
        <v>16.329999999999998</v>
      </c>
      <c r="H93" s="56">
        <f t="shared" si="2"/>
        <v>59.28</v>
      </c>
    </row>
    <row r="94" spans="1:8" ht="24" customHeight="1">
      <c r="A94" s="64" t="s">
        <v>356</v>
      </c>
      <c r="B94" s="64" t="s">
        <v>415</v>
      </c>
      <c r="C94" s="64" t="s">
        <v>53</v>
      </c>
      <c r="D94" s="59" t="s">
        <v>416</v>
      </c>
      <c r="E94" s="64" t="s">
        <v>417</v>
      </c>
      <c r="F94" s="55">
        <v>1.165</v>
      </c>
      <c r="G94" s="56">
        <v>249.9</v>
      </c>
      <c r="H94" s="56">
        <f t="shared" si="2"/>
        <v>291.13</v>
      </c>
    </row>
    <row r="95" spans="1:8" ht="24" customHeight="1">
      <c r="A95" s="64" t="s">
        <v>356</v>
      </c>
      <c r="B95" s="64" t="s">
        <v>418</v>
      </c>
      <c r="C95" s="64" t="s">
        <v>53</v>
      </c>
      <c r="D95" s="59" t="s">
        <v>419</v>
      </c>
      <c r="E95" s="64" t="s">
        <v>11</v>
      </c>
      <c r="F95" s="55">
        <v>1.78</v>
      </c>
      <c r="G95" s="56">
        <v>13.62</v>
      </c>
      <c r="H95" s="56">
        <f t="shared" si="2"/>
        <v>24.24</v>
      </c>
    </row>
    <row r="96" spans="1:8" ht="24" customHeight="1">
      <c r="A96" s="64" t="s">
        <v>356</v>
      </c>
      <c r="B96" s="64" t="s">
        <v>440</v>
      </c>
      <c r="C96" s="64" t="s">
        <v>53</v>
      </c>
      <c r="D96" s="59" t="s">
        <v>441</v>
      </c>
      <c r="E96" s="64" t="s">
        <v>1</v>
      </c>
      <c r="F96" s="55">
        <v>0.1</v>
      </c>
      <c r="G96" s="56">
        <v>104.9</v>
      </c>
      <c r="H96" s="56">
        <f t="shared" si="2"/>
        <v>10.49</v>
      </c>
    </row>
    <row r="97" spans="1:8" ht="24" customHeight="1">
      <c r="A97" s="64" t="s">
        <v>356</v>
      </c>
      <c r="B97" s="64" t="s">
        <v>442</v>
      </c>
      <c r="C97" s="64" t="s">
        <v>53</v>
      </c>
      <c r="D97" s="59" t="s">
        <v>443</v>
      </c>
      <c r="E97" s="64" t="s">
        <v>1</v>
      </c>
      <c r="F97" s="55">
        <v>0.3</v>
      </c>
      <c r="G97" s="56">
        <v>211.65</v>
      </c>
      <c r="H97" s="56">
        <f t="shared" si="2"/>
        <v>63.5</v>
      </c>
    </row>
    <row r="98" spans="1:8" ht="24" customHeight="1">
      <c r="A98" s="64" t="s">
        <v>356</v>
      </c>
      <c r="B98" s="64" t="s">
        <v>444</v>
      </c>
      <c r="C98" s="64" t="s">
        <v>53</v>
      </c>
      <c r="D98" s="59" t="s">
        <v>445</v>
      </c>
      <c r="E98" s="64" t="s">
        <v>355</v>
      </c>
      <c r="F98" s="55">
        <v>0.75239999999999996</v>
      </c>
      <c r="G98" s="56">
        <v>450</v>
      </c>
      <c r="H98" s="56">
        <f t="shared" si="2"/>
        <v>338.58</v>
      </c>
    </row>
    <row r="99" spans="1:8" ht="24" customHeight="1">
      <c r="A99" s="64" t="s">
        <v>356</v>
      </c>
      <c r="B99" s="64" t="s">
        <v>446</v>
      </c>
      <c r="C99" s="64" t="s">
        <v>53</v>
      </c>
      <c r="D99" s="59" t="s">
        <v>447</v>
      </c>
      <c r="E99" s="64" t="s">
        <v>1</v>
      </c>
      <c r="F99" s="55">
        <v>0.1</v>
      </c>
      <c r="G99" s="56">
        <v>306</v>
      </c>
      <c r="H99" s="56">
        <f t="shared" si="2"/>
        <v>30.6</v>
      </c>
    </row>
    <row r="100" spans="1:8" ht="24" customHeight="1">
      <c r="A100" s="64" t="s">
        <v>356</v>
      </c>
      <c r="B100" s="64" t="s">
        <v>448</v>
      </c>
      <c r="C100" s="64" t="s">
        <v>53</v>
      </c>
      <c r="D100" s="59" t="s">
        <v>449</v>
      </c>
      <c r="E100" s="64" t="s">
        <v>1</v>
      </c>
      <c r="F100" s="55">
        <v>0.1</v>
      </c>
      <c r="G100" s="56">
        <v>290</v>
      </c>
      <c r="H100" s="56">
        <f t="shared" si="2"/>
        <v>29</v>
      </c>
    </row>
    <row r="101" spans="1:8" ht="24" customHeight="1">
      <c r="A101" s="64" t="s">
        <v>356</v>
      </c>
      <c r="B101" s="64" t="s">
        <v>450</v>
      </c>
      <c r="C101" s="64" t="s">
        <v>53</v>
      </c>
      <c r="D101" s="59" t="s">
        <v>451</v>
      </c>
      <c r="E101" s="64" t="s">
        <v>1</v>
      </c>
      <c r="F101" s="55">
        <v>0.7</v>
      </c>
      <c r="G101" s="56">
        <v>110</v>
      </c>
      <c r="H101" s="56">
        <f t="shared" si="2"/>
        <v>77</v>
      </c>
    </row>
    <row r="102" spans="1:8" ht="24" customHeight="1">
      <c r="A102" s="64" t="s">
        <v>356</v>
      </c>
      <c r="B102" s="64" t="s">
        <v>452</v>
      </c>
      <c r="C102" s="64" t="s">
        <v>53</v>
      </c>
      <c r="D102" s="59" t="s">
        <v>453</v>
      </c>
      <c r="E102" s="64" t="s">
        <v>1</v>
      </c>
      <c r="F102" s="55">
        <v>0.1</v>
      </c>
      <c r="G102" s="56">
        <v>1225.2</v>
      </c>
      <c r="H102" s="56">
        <f t="shared" si="2"/>
        <v>122.52</v>
      </c>
    </row>
    <row r="103" spans="1:8" ht="24" customHeight="1">
      <c r="A103" s="64" t="s">
        <v>356</v>
      </c>
      <c r="B103" s="64" t="s">
        <v>454</v>
      </c>
      <c r="C103" s="64" t="s">
        <v>53</v>
      </c>
      <c r="D103" s="59" t="s">
        <v>455</v>
      </c>
      <c r="E103" s="64" t="s">
        <v>1</v>
      </c>
      <c r="F103" s="55">
        <v>0.1</v>
      </c>
      <c r="G103" s="56">
        <v>734.24</v>
      </c>
      <c r="H103" s="56">
        <f t="shared" si="2"/>
        <v>73.42</v>
      </c>
    </row>
    <row r="104" spans="1:8" ht="24" customHeight="1">
      <c r="A104" s="64" t="s">
        <v>356</v>
      </c>
      <c r="B104" s="64" t="s">
        <v>456</v>
      </c>
      <c r="C104" s="64" t="s">
        <v>53</v>
      </c>
      <c r="D104" s="59" t="s">
        <v>457</v>
      </c>
      <c r="E104" s="64" t="s">
        <v>1</v>
      </c>
      <c r="F104" s="55">
        <v>0.1</v>
      </c>
      <c r="G104" s="56">
        <v>650</v>
      </c>
      <c r="H104" s="56">
        <f t="shared" si="2"/>
        <v>65</v>
      </c>
    </row>
    <row r="105" spans="1:8" ht="15" customHeight="1" thickBot="1">
      <c r="A105" s="68" t="s">
        <v>354</v>
      </c>
      <c r="B105" s="68"/>
      <c r="C105" s="68"/>
      <c r="D105" s="65"/>
      <c r="E105" s="65"/>
      <c r="F105" s="57"/>
      <c r="G105" s="74" t="s">
        <v>976</v>
      </c>
      <c r="H105" s="75">
        <f>SUM(H74:H104)</f>
        <v>6267.24</v>
      </c>
    </row>
    <row r="106" spans="1:8" ht="0.95" customHeight="1" thickTop="1">
      <c r="A106" s="98" t="s">
        <v>354</v>
      </c>
      <c r="B106" s="98"/>
      <c r="C106" s="98"/>
      <c r="D106" s="99"/>
      <c r="E106" s="99"/>
      <c r="F106" s="92"/>
      <c r="G106" s="93"/>
      <c r="H106" s="93"/>
    </row>
    <row r="107" spans="1:8" ht="18" customHeight="1">
      <c r="A107" s="60" t="s">
        <v>79</v>
      </c>
      <c r="B107" s="60" t="s">
        <v>346</v>
      </c>
      <c r="C107" s="60" t="s">
        <v>347</v>
      </c>
      <c r="D107" s="67" t="s">
        <v>348</v>
      </c>
      <c r="E107" s="60" t="s">
        <v>349</v>
      </c>
      <c r="F107" s="54" t="s">
        <v>350</v>
      </c>
      <c r="G107" s="73" t="s">
        <v>351</v>
      </c>
      <c r="H107" s="73" t="s">
        <v>352</v>
      </c>
    </row>
    <row r="108" spans="1:8" ht="24" customHeight="1">
      <c r="A108" s="96" t="s">
        <v>230</v>
      </c>
      <c r="B108" s="96" t="s">
        <v>458</v>
      </c>
      <c r="C108" s="96" t="s">
        <v>53</v>
      </c>
      <c r="D108" s="97" t="s">
        <v>267</v>
      </c>
      <c r="E108" s="96" t="s">
        <v>1</v>
      </c>
      <c r="F108" s="89"/>
      <c r="G108" s="90"/>
      <c r="H108" s="90"/>
    </row>
    <row r="109" spans="1:8" ht="24" customHeight="1">
      <c r="A109" s="64" t="s">
        <v>362</v>
      </c>
      <c r="B109" s="64" t="s">
        <v>380</v>
      </c>
      <c r="C109" s="64" t="s">
        <v>53</v>
      </c>
      <c r="D109" s="59" t="s">
        <v>381</v>
      </c>
      <c r="E109" s="64" t="s">
        <v>382</v>
      </c>
      <c r="F109" s="55">
        <v>1.879</v>
      </c>
      <c r="G109" s="56">
        <v>334.09</v>
      </c>
      <c r="H109" s="56">
        <f t="shared" ref="H109:H129" si="3">ROUND(F109*G109,2)</f>
        <v>627.76</v>
      </c>
    </row>
    <row r="110" spans="1:8" ht="24" customHeight="1">
      <c r="A110" s="64" t="s">
        <v>362</v>
      </c>
      <c r="B110" s="64" t="s">
        <v>383</v>
      </c>
      <c r="C110" s="64" t="s">
        <v>53</v>
      </c>
      <c r="D110" s="59" t="s">
        <v>384</v>
      </c>
      <c r="E110" s="64" t="s">
        <v>382</v>
      </c>
      <c r="F110" s="55">
        <v>0.38340000000000002</v>
      </c>
      <c r="G110" s="56">
        <v>449.07</v>
      </c>
      <c r="H110" s="56">
        <f t="shared" si="3"/>
        <v>172.17</v>
      </c>
    </row>
    <row r="111" spans="1:8" ht="24" customHeight="1">
      <c r="A111" s="64" t="s">
        <v>362</v>
      </c>
      <c r="B111" s="64" t="s">
        <v>459</v>
      </c>
      <c r="C111" s="64" t="s">
        <v>53</v>
      </c>
      <c r="D111" s="59" t="s">
        <v>460</v>
      </c>
      <c r="E111" s="64" t="s">
        <v>1</v>
      </c>
      <c r="F111" s="55">
        <v>1</v>
      </c>
      <c r="G111" s="56">
        <v>242.29</v>
      </c>
      <c r="H111" s="56">
        <f t="shared" si="3"/>
        <v>242.29</v>
      </c>
    </row>
    <row r="112" spans="1:8" ht="24" customHeight="1">
      <c r="A112" s="64" t="s">
        <v>362</v>
      </c>
      <c r="B112" s="64" t="s">
        <v>387</v>
      </c>
      <c r="C112" s="64" t="s">
        <v>53</v>
      </c>
      <c r="D112" s="59" t="s">
        <v>388</v>
      </c>
      <c r="E112" s="64" t="s">
        <v>1</v>
      </c>
      <c r="F112" s="55">
        <v>0.5</v>
      </c>
      <c r="G112" s="56">
        <v>147.46</v>
      </c>
      <c r="H112" s="56">
        <f t="shared" si="3"/>
        <v>73.73</v>
      </c>
    </row>
    <row r="113" spans="1:8" ht="24" customHeight="1">
      <c r="A113" s="64" t="s">
        <v>356</v>
      </c>
      <c r="B113" s="64" t="s">
        <v>391</v>
      </c>
      <c r="C113" s="64" t="s">
        <v>53</v>
      </c>
      <c r="D113" s="59" t="s">
        <v>392</v>
      </c>
      <c r="E113" s="64" t="s">
        <v>246</v>
      </c>
      <c r="F113" s="55">
        <v>6.8920000000000003</v>
      </c>
      <c r="G113" s="56">
        <v>22.11</v>
      </c>
      <c r="H113" s="56">
        <f t="shared" si="3"/>
        <v>152.38</v>
      </c>
    </row>
    <row r="114" spans="1:8" ht="24" customHeight="1">
      <c r="A114" s="64" t="s">
        <v>356</v>
      </c>
      <c r="B114" s="64" t="s">
        <v>389</v>
      </c>
      <c r="C114" s="64" t="s">
        <v>53</v>
      </c>
      <c r="D114" s="59" t="s">
        <v>390</v>
      </c>
      <c r="E114" s="64" t="s">
        <v>246</v>
      </c>
      <c r="F114" s="55">
        <v>30.35</v>
      </c>
      <c r="G114" s="56">
        <v>22.11</v>
      </c>
      <c r="H114" s="56">
        <f t="shared" si="3"/>
        <v>671.04</v>
      </c>
    </row>
    <row r="115" spans="1:8" ht="24" customHeight="1">
      <c r="A115" s="64" t="s">
        <v>356</v>
      </c>
      <c r="B115" s="64" t="s">
        <v>393</v>
      </c>
      <c r="C115" s="64" t="s">
        <v>53</v>
      </c>
      <c r="D115" s="59" t="s">
        <v>394</v>
      </c>
      <c r="E115" s="64" t="s">
        <v>246</v>
      </c>
      <c r="F115" s="55">
        <v>11.42</v>
      </c>
      <c r="G115" s="56">
        <v>22.11</v>
      </c>
      <c r="H115" s="56">
        <f t="shared" si="3"/>
        <v>252.5</v>
      </c>
    </row>
    <row r="116" spans="1:8" ht="24" customHeight="1">
      <c r="A116" s="64" t="s">
        <v>356</v>
      </c>
      <c r="B116" s="64" t="s">
        <v>427</v>
      </c>
      <c r="C116" s="64" t="s">
        <v>53</v>
      </c>
      <c r="D116" s="59" t="s">
        <v>428</v>
      </c>
      <c r="E116" s="64" t="s">
        <v>2</v>
      </c>
      <c r="F116" s="55">
        <v>31</v>
      </c>
      <c r="G116" s="56">
        <v>5</v>
      </c>
      <c r="H116" s="56">
        <f t="shared" si="3"/>
        <v>155</v>
      </c>
    </row>
    <row r="117" spans="1:8" ht="36" customHeight="1">
      <c r="A117" s="64" t="s">
        <v>356</v>
      </c>
      <c r="B117" s="64" t="s">
        <v>403</v>
      </c>
      <c r="C117" s="64" t="s">
        <v>53</v>
      </c>
      <c r="D117" s="59" t="s">
        <v>404</v>
      </c>
      <c r="E117" s="64" t="s">
        <v>1</v>
      </c>
      <c r="F117" s="55">
        <v>1.4</v>
      </c>
      <c r="G117" s="56">
        <v>8.9499999999999993</v>
      </c>
      <c r="H117" s="56">
        <f t="shared" si="3"/>
        <v>12.53</v>
      </c>
    </row>
    <row r="118" spans="1:8" ht="24" customHeight="1">
      <c r="A118" s="64" t="s">
        <v>356</v>
      </c>
      <c r="B118" s="64" t="s">
        <v>405</v>
      </c>
      <c r="C118" s="64" t="s">
        <v>53</v>
      </c>
      <c r="D118" s="59" t="s">
        <v>406</v>
      </c>
      <c r="E118" s="64" t="s">
        <v>355</v>
      </c>
      <c r="F118" s="55">
        <v>14.493600000000001</v>
      </c>
      <c r="G118" s="56">
        <v>19.66</v>
      </c>
      <c r="H118" s="56">
        <f t="shared" si="3"/>
        <v>284.94</v>
      </c>
    </row>
    <row r="119" spans="1:8" ht="24" customHeight="1">
      <c r="A119" s="64" t="s">
        <v>356</v>
      </c>
      <c r="B119" s="64" t="s">
        <v>413</v>
      </c>
      <c r="C119" s="64" t="s">
        <v>53</v>
      </c>
      <c r="D119" s="59" t="s">
        <v>414</v>
      </c>
      <c r="E119" s="64" t="s">
        <v>355</v>
      </c>
      <c r="F119" s="55">
        <v>30.25</v>
      </c>
      <c r="G119" s="56">
        <v>31.4</v>
      </c>
      <c r="H119" s="56">
        <f t="shared" si="3"/>
        <v>949.85</v>
      </c>
    </row>
    <row r="120" spans="1:8" ht="48" customHeight="1">
      <c r="A120" s="64" t="s">
        <v>356</v>
      </c>
      <c r="B120" s="64" t="s">
        <v>401</v>
      </c>
      <c r="C120" s="64" t="s">
        <v>53</v>
      </c>
      <c r="D120" s="59" t="s">
        <v>402</v>
      </c>
      <c r="E120" s="64" t="s">
        <v>1</v>
      </c>
      <c r="F120" s="55">
        <v>0.13</v>
      </c>
      <c r="G120" s="56">
        <v>145</v>
      </c>
      <c r="H120" s="56">
        <f t="shared" si="3"/>
        <v>18.850000000000001</v>
      </c>
    </row>
    <row r="121" spans="1:8" ht="24" customHeight="1">
      <c r="A121" s="64" t="s">
        <v>356</v>
      </c>
      <c r="B121" s="64" t="s">
        <v>395</v>
      </c>
      <c r="C121" s="64" t="s">
        <v>53</v>
      </c>
      <c r="D121" s="59" t="s">
        <v>396</v>
      </c>
      <c r="E121" s="64" t="s">
        <v>246</v>
      </c>
      <c r="F121" s="55">
        <v>11.184803605924031</v>
      </c>
      <c r="G121" s="56">
        <v>15.53</v>
      </c>
      <c r="H121" s="56">
        <f t="shared" si="3"/>
        <v>173.7</v>
      </c>
    </row>
    <row r="122" spans="1:8" ht="24" customHeight="1">
      <c r="A122" s="64" t="s">
        <v>356</v>
      </c>
      <c r="B122" s="64" t="s">
        <v>399</v>
      </c>
      <c r="C122" s="64" t="s">
        <v>53</v>
      </c>
      <c r="D122" s="59" t="s">
        <v>400</v>
      </c>
      <c r="E122" s="64" t="s">
        <v>11</v>
      </c>
      <c r="F122" s="55">
        <v>51.12</v>
      </c>
      <c r="G122" s="56">
        <v>0.52</v>
      </c>
      <c r="H122" s="56">
        <f t="shared" si="3"/>
        <v>26.58</v>
      </c>
    </row>
    <row r="123" spans="1:8" ht="24" customHeight="1">
      <c r="A123" s="64" t="s">
        <v>356</v>
      </c>
      <c r="B123" s="64" t="s">
        <v>397</v>
      </c>
      <c r="C123" s="64" t="s">
        <v>53</v>
      </c>
      <c r="D123" s="59" t="s">
        <v>398</v>
      </c>
      <c r="E123" s="64" t="s">
        <v>355</v>
      </c>
      <c r="F123" s="55">
        <v>2.7639999999999998</v>
      </c>
      <c r="G123" s="56">
        <v>10.56</v>
      </c>
      <c r="H123" s="56">
        <f t="shared" si="3"/>
        <v>29.19</v>
      </c>
    </row>
    <row r="124" spans="1:8" ht="24" customHeight="1">
      <c r="A124" s="64" t="s">
        <v>356</v>
      </c>
      <c r="B124" s="64" t="s">
        <v>409</v>
      </c>
      <c r="C124" s="64" t="s">
        <v>53</v>
      </c>
      <c r="D124" s="59" t="s">
        <v>410</v>
      </c>
      <c r="E124" s="64" t="s">
        <v>355</v>
      </c>
      <c r="F124" s="55">
        <v>20.839500000000001</v>
      </c>
      <c r="G124" s="56">
        <v>42</v>
      </c>
      <c r="H124" s="56">
        <f t="shared" si="3"/>
        <v>875.26</v>
      </c>
    </row>
    <row r="125" spans="1:8" ht="24" customHeight="1">
      <c r="A125" s="64" t="s">
        <v>356</v>
      </c>
      <c r="B125" s="64" t="s">
        <v>411</v>
      </c>
      <c r="C125" s="64" t="s">
        <v>53</v>
      </c>
      <c r="D125" s="59" t="s">
        <v>412</v>
      </c>
      <c r="E125" s="64" t="s">
        <v>2</v>
      </c>
      <c r="F125" s="55">
        <v>97.581000000000003</v>
      </c>
      <c r="G125" s="56">
        <v>2.1800000000000002</v>
      </c>
      <c r="H125" s="56">
        <f t="shared" si="3"/>
        <v>212.73</v>
      </c>
    </row>
    <row r="126" spans="1:8" ht="24" customHeight="1">
      <c r="A126" s="64" t="s">
        <v>356</v>
      </c>
      <c r="B126" s="64" t="s">
        <v>418</v>
      </c>
      <c r="C126" s="64" t="s">
        <v>53</v>
      </c>
      <c r="D126" s="59" t="s">
        <v>419</v>
      </c>
      <c r="E126" s="64" t="s">
        <v>11</v>
      </c>
      <c r="F126" s="55">
        <v>2.46</v>
      </c>
      <c r="G126" s="56">
        <v>13.62</v>
      </c>
      <c r="H126" s="56">
        <f t="shared" si="3"/>
        <v>33.51</v>
      </c>
    </row>
    <row r="127" spans="1:8" ht="24" customHeight="1">
      <c r="A127" s="64" t="s">
        <v>356</v>
      </c>
      <c r="B127" s="64" t="s">
        <v>415</v>
      </c>
      <c r="C127" s="64" t="s">
        <v>53</v>
      </c>
      <c r="D127" s="59" t="s">
        <v>416</v>
      </c>
      <c r="E127" s="64" t="s">
        <v>417</v>
      </c>
      <c r="F127" s="55">
        <v>1.04132</v>
      </c>
      <c r="G127" s="56">
        <v>249.9</v>
      </c>
      <c r="H127" s="56">
        <f t="shared" si="3"/>
        <v>260.23</v>
      </c>
    </row>
    <row r="128" spans="1:8" ht="24" customHeight="1">
      <c r="A128" s="64" t="s">
        <v>356</v>
      </c>
      <c r="B128" s="64" t="s">
        <v>450</v>
      </c>
      <c r="C128" s="64" t="s">
        <v>53</v>
      </c>
      <c r="D128" s="59" t="s">
        <v>451</v>
      </c>
      <c r="E128" s="64" t="s">
        <v>1</v>
      </c>
      <c r="F128" s="55">
        <v>0.1</v>
      </c>
      <c r="G128" s="56">
        <v>110</v>
      </c>
      <c r="H128" s="56">
        <f t="shared" si="3"/>
        <v>11</v>
      </c>
    </row>
    <row r="129" spans="1:8" ht="24" customHeight="1">
      <c r="A129" s="64" t="s">
        <v>356</v>
      </c>
      <c r="B129" s="64" t="s">
        <v>446</v>
      </c>
      <c r="C129" s="64" t="s">
        <v>53</v>
      </c>
      <c r="D129" s="59" t="s">
        <v>447</v>
      </c>
      <c r="E129" s="64" t="s">
        <v>1</v>
      </c>
      <c r="F129" s="55">
        <v>0.1</v>
      </c>
      <c r="G129" s="56">
        <v>306</v>
      </c>
      <c r="H129" s="56">
        <f t="shared" si="3"/>
        <v>30.6</v>
      </c>
    </row>
    <row r="130" spans="1:8" ht="15" customHeight="1" thickBot="1">
      <c r="A130" s="68" t="s">
        <v>354</v>
      </c>
      <c r="B130" s="68"/>
      <c r="C130" s="68"/>
      <c r="D130" s="65"/>
      <c r="E130" s="65"/>
      <c r="F130" s="57"/>
      <c r="G130" s="74" t="s">
        <v>976</v>
      </c>
      <c r="H130" s="75">
        <f>SUM(H109:H129)</f>
        <v>5265.84</v>
      </c>
    </row>
    <row r="131" spans="1:8" ht="0.95" customHeight="1" thickTop="1">
      <c r="A131" s="98" t="s">
        <v>354</v>
      </c>
      <c r="B131" s="98"/>
      <c r="C131" s="98"/>
      <c r="D131" s="99"/>
      <c r="E131" s="99"/>
      <c r="F131" s="92"/>
      <c r="G131" s="93"/>
      <c r="H131" s="93"/>
    </row>
    <row r="132" spans="1:8" ht="18" customHeight="1">
      <c r="A132" s="60" t="s">
        <v>80</v>
      </c>
      <c r="B132" s="60" t="s">
        <v>346</v>
      </c>
      <c r="C132" s="60" t="s">
        <v>347</v>
      </c>
      <c r="D132" s="67" t="s">
        <v>348</v>
      </c>
      <c r="E132" s="60" t="s">
        <v>349</v>
      </c>
      <c r="F132" s="54" t="s">
        <v>350</v>
      </c>
      <c r="G132" s="73" t="s">
        <v>351</v>
      </c>
      <c r="H132" s="73" t="s">
        <v>352</v>
      </c>
    </row>
    <row r="133" spans="1:8" ht="24" customHeight="1">
      <c r="A133" s="96" t="s">
        <v>230</v>
      </c>
      <c r="B133" s="96" t="s">
        <v>461</v>
      </c>
      <c r="C133" s="96" t="s">
        <v>53</v>
      </c>
      <c r="D133" s="97" t="s">
        <v>269</v>
      </c>
      <c r="E133" s="96" t="s">
        <v>1</v>
      </c>
      <c r="F133" s="89"/>
      <c r="G133" s="90"/>
      <c r="H133" s="90"/>
    </row>
    <row r="134" spans="1:8" ht="24" customHeight="1">
      <c r="A134" s="64" t="s">
        <v>362</v>
      </c>
      <c r="B134" s="64" t="s">
        <v>380</v>
      </c>
      <c r="C134" s="64" t="s">
        <v>53</v>
      </c>
      <c r="D134" s="59" t="s">
        <v>381</v>
      </c>
      <c r="E134" s="64" t="s">
        <v>382</v>
      </c>
      <c r="F134" s="55">
        <v>1.4039999999999999</v>
      </c>
      <c r="G134" s="56">
        <v>334.09</v>
      </c>
      <c r="H134" s="56">
        <f t="shared" ref="H134:H157" si="4">ROUND(F134*G134,2)</f>
        <v>469.06</v>
      </c>
    </row>
    <row r="135" spans="1:8" ht="24" customHeight="1">
      <c r="A135" s="64" t="s">
        <v>362</v>
      </c>
      <c r="B135" s="64" t="s">
        <v>383</v>
      </c>
      <c r="C135" s="64" t="s">
        <v>53</v>
      </c>
      <c r="D135" s="59" t="s">
        <v>384</v>
      </c>
      <c r="E135" s="64" t="s">
        <v>382</v>
      </c>
      <c r="F135" s="55">
        <v>0.27389999999999998</v>
      </c>
      <c r="G135" s="56">
        <v>449.07</v>
      </c>
      <c r="H135" s="56">
        <f t="shared" si="4"/>
        <v>123</v>
      </c>
    </row>
    <row r="136" spans="1:8" ht="24" customHeight="1">
      <c r="A136" s="64" t="s">
        <v>362</v>
      </c>
      <c r="B136" s="64" t="s">
        <v>462</v>
      </c>
      <c r="C136" s="64" t="s">
        <v>53</v>
      </c>
      <c r="D136" s="59" t="s">
        <v>463</v>
      </c>
      <c r="E136" s="64" t="s">
        <v>1</v>
      </c>
      <c r="F136" s="55">
        <v>1</v>
      </c>
      <c r="G136" s="56">
        <v>236.39</v>
      </c>
      <c r="H136" s="56">
        <f t="shared" si="4"/>
        <v>236.39</v>
      </c>
    </row>
    <row r="137" spans="1:8" ht="24" customHeight="1">
      <c r="A137" s="64" t="s">
        <v>362</v>
      </c>
      <c r="B137" s="64" t="s">
        <v>464</v>
      </c>
      <c r="C137" s="64" t="s">
        <v>53</v>
      </c>
      <c r="D137" s="59" t="s">
        <v>465</v>
      </c>
      <c r="E137" s="64" t="s">
        <v>1</v>
      </c>
      <c r="F137" s="55">
        <v>1</v>
      </c>
      <c r="G137" s="56">
        <v>323.70999999999998</v>
      </c>
      <c r="H137" s="56">
        <f t="shared" si="4"/>
        <v>323.70999999999998</v>
      </c>
    </row>
    <row r="138" spans="1:8" ht="24" customHeight="1">
      <c r="A138" s="64" t="s">
        <v>362</v>
      </c>
      <c r="B138" s="64" t="s">
        <v>387</v>
      </c>
      <c r="C138" s="64" t="s">
        <v>53</v>
      </c>
      <c r="D138" s="59" t="s">
        <v>388</v>
      </c>
      <c r="E138" s="64" t="s">
        <v>1</v>
      </c>
      <c r="F138" s="55">
        <v>0.5</v>
      </c>
      <c r="G138" s="56">
        <v>147.46</v>
      </c>
      <c r="H138" s="56">
        <f t="shared" si="4"/>
        <v>73.73</v>
      </c>
    </row>
    <row r="139" spans="1:8" ht="24" customHeight="1">
      <c r="A139" s="64" t="s">
        <v>356</v>
      </c>
      <c r="B139" s="64" t="s">
        <v>466</v>
      </c>
      <c r="C139" s="64" t="s">
        <v>53</v>
      </c>
      <c r="D139" s="59" t="s">
        <v>467</v>
      </c>
      <c r="E139" s="64" t="s">
        <v>246</v>
      </c>
      <c r="F139" s="55">
        <v>2.1680000000000001</v>
      </c>
      <c r="G139" s="56">
        <v>15.53</v>
      </c>
      <c r="H139" s="56">
        <f t="shared" si="4"/>
        <v>33.67</v>
      </c>
    </row>
    <row r="140" spans="1:8" ht="24" customHeight="1">
      <c r="A140" s="64" t="s">
        <v>356</v>
      </c>
      <c r="B140" s="64" t="s">
        <v>389</v>
      </c>
      <c r="C140" s="64" t="s">
        <v>53</v>
      </c>
      <c r="D140" s="59" t="s">
        <v>390</v>
      </c>
      <c r="E140" s="64" t="s">
        <v>246</v>
      </c>
      <c r="F140" s="55">
        <v>17.100000000000001</v>
      </c>
      <c r="G140" s="56">
        <v>22.11</v>
      </c>
      <c r="H140" s="56">
        <f t="shared" si="4"/>
        <v>378.08</v>
      </c>
    </row>
    <row r="141" spans="1:8" ht="24" customHeight="1">
      <c r="A141" s="64" t="s">
        <v>356</v>
      </c>
      <c r="B141" s="64" t="s">
        <v>391</v>
      </c>
      <c r="C141" s="64" t="s">
        <v>53</v>
      </c>
      <c r="D141" s="59" t="s">
        <v>392</v>
      </c>
      <c r="E141" s="64" t="s">
        <v>246</v>
      </c>
      <c r="F141" s="55">
        <v>5.78</v>
      </c>
      <c r="G141" s="56">
        <v>22.11</v>
      </c>
      <c r="H141" s="56">
        <f t="shared" si="4"/>
        <v>127.8</v>
      </c>
    </row>
    <row r="142" spans="1:8" ht="24" customHeight="1">
      <c r="A142" s="64" t="s">
        <v>356</v>
      </c>
      <c r="B142" s="64" t="s">
        <v>393</v>
      </c>
      <c r="C142" s="64" t="s">
        <v>53</v>
      </c>
      <c r="D142" s="59" t="s">
        <v>394</v>
      </c>
      <c r="E142" s="64" t="s">
        <v>246</v>
      </c>
      <c r="F142" s="55">
        <v>19.096</v>
      </c>
      <c r="G142" s="56">
        <v>22.11</v>
      </c>
      <c r="H142" s="56">
        <f t="shared" si="4"/>
        <v>422.21</v>
      </c>
    </row>
    <row r="143" spans="1:8" ht="24" customHeight="1">
      <c r="A143" s="64" t="s">
        <v>356</v>
      </c>
      <c r="B143" s="64" t="s">
        <v>395</v>
      </c>
      <c r="C143" s="64" t="s">
        <v>53</v>
      </c>
      <c r="D143" s="59" t="s">
        <v>396</v>
      </c>
      <c r="E143" s="64" t="s">
        <v>246</v>
      </c>
      <c r="F143" s="55">
        <v>6.2569220862846251</v>
      </c>
      <c r="G143" s="56">
        <v>15.53</v>
      </c>
      <c r="H143" s="56">
        <f t="shared" si="4"/>
        <v>97.17</v>
      </c>
    </row>
    <row r="144" spans="1:8" ht="24" customHeight="1">
      <c r="A144" s="64" t="s">
        <v>356</v>
      </c>
      <c r="B144" s="64" t="s">
        <v>468</v>
      </c>
      <c r="C144" s="64" t="s">
        <v>53</v>
      </c>
      <c r="D144" s="59" t="s">
        <v>469</v>
      </c>
      <c r="E144" s="64" t="s">
        <v>355</v>
      </c>
      <c r="F144" s="55">
        <v>5.67</v>
      </c>
      <c r="G144" s="56">
        <v>20</v>
      </c>
      <c r="H144" s="56">
        <f t="shared" si="4"/>
        <v>113.4</v>
      </c>
    </row>
    <row r="145" spans="1:8" ht="24" customHeight="1">
      <c r="A145" s="64" t="s">
        <v>356</v>
      </c>
      <c r="B145" s="64" t="s">
        <v>399</v>
      </c>
      <c r="C145" s="64" t="s">
        <v>53</v>
      </c>
      <c r="D145" s="59" t="s">
        <v>400</v>
      </c>
      <c r="E145" s="64" t="s">
        <v>11</v>
      </c>
      <c r="F145" s="55">
        <v>36.520000000000003</v>
      </c>
      <c r="G145" s="56">
        <v>0.52</v>
      </c>
      <c r="H145" s="56">
        <f t="shared" si="4"/>
        <v>18.989999999999998</v>
      </c>
    </row>
    <row r="146" spans="1:8" ht="48" customHeight="1">
      <c r="A146" s="64" t="s">
        <v>356</v>
      </c>
      <c r="B146" s="64" t="s">
        <v>401</v>
      </c>
      <c r="C146" s="64" t="s">
        <v>53</v>
      </c>
      <c r="D146" s="59" t="s">
        <v>402</v>
      </c>
      <c r="E146" s="64" t="s">
        <v>1</v>
      </c>
      <c r="F146" s="55">
        <v>0.13</v>
      </c>
      <c r="G146" s="56">
        <v>145</v>
      </c>
      <c r="H146" s="56">
        <f t="shared" si="4"/>
        <v>18.850000000000001</v>
      </c>
    </row>
    <row r="147" spans="1:8" ht="36" customHeight="1">
      <c r="A147" s="64" t="s">
        <v>356</v>
      </c>
      <c r="B147" s="64" t="s">
        <v>403</v>
      </c>
      <c r="C147" s="64" t="s">
        <v>53</v>
      </c>
      <c r="D147" s="59" t="s">
        <v>404</v>
      </c>
      <c r="E147" s="64" t="s">
        <v>1</v>
      </c>
      <c r="F147" s="55">
        <v>0.6</v>
      </c>
      <c r="G147" s="56">
        <v>8.9499999999999993</v>
      </c>
      <c r="H147" s="56">
        <f t="shared" si="4"/>
        <v>5.37</v>
      </c>
    </row>
    <row r="148" spans="1:8" ht="24" customHeight="1">
      <c r="A148" s="64" t="s">
        <v>356</v>
      </c>
      <c r="B148" s="64" t="s">
        <v>405</v>
      </c>
      <c r="C148" s="64" t="s">
        <v>53</v>
      </c>
      <c r="D148" s="59" t="s">
        <v>406</v>
      </c>
      <c r="E148" s="64" t="s">
        <v>355</v>
      </c>
      <c r="F148" s="55">
        <v>10.467599999999999</v>
      </c>
      <c r="G148" s="56">
        <v>19.66</v>
      </c>
      <c r="H148" s="56">
        <f t="shared" si="4"/>
        <v>205.79</v>
      </c>
    </row>
    <row r="149" spans="1:8" ht="24" customHeight="1">
      <c r="A149" s="64" t="s">
        <v>356</v>
      </c>
      <c r="B149" s="64" t="s">
        <v>409</v>
      </c>
      <c r="C149" s="64" t="s">
        <v>53</v>
      </c>
      <c r="D149" s="59" t="s">
        <v>410</v>
      </c>
      <c r="E149" s="64" t="s">
        <v>355</v>
      </c>
      <c r="F149" s="55">
        <v>0.87119999999999997</v>
      </c>
      <c r="G149" s="56">
        <v>42</v>
      </c>
      <c r="H149" s="56">
        <f t="shared" si="4"/>
        <v>36.590000000000003</v>
      </c>
    </row>
    <row r="150" spans="1:8" ht="24" customHeight="1">
      <c r="A150" s="64" t="s">
        <v>356</v>
      </c>
      <c r="B150" s="64" t="s">
        <v>411</v>
      </c>
      <c r="C150" s="64" t="s">
        <v>53</v>
      </c>
      <c r="D150" s="59" t="s">
        <v>412</v>
      </c>
      <c r="E150" s="64" t="s">
        <v>2</v>
      </c>
      <c r="F150" s="55">
        <v>66.313500000000005</v>
      </c>
      <c r="G150" s="56">
        <v>2.1800000000000002</v>
      </c>
      <c r="H150" s="56">
        <f t="shared" si="4"/>
        <v>144.56</v>
      </c>
    </row>
    <row r="151" spans="1:8" ht="24" customHeight="1">
      <c r="A151" s="64" t="s">
        <v>356</v>
      </c>
      <c r="B151" s="64" t="s">
        <v>413</v>
      </c>
      <c r="C151" s="64" t="s">
        <v>53</v>
      </c>
      <c r="D151" s="59" t="s">
        <v>414</v>
      </c>
      <c r="E151" s="64" t="s">
        <v>355</v>
      </c>
      <c r="F151" s="55">
        <v>19.36</v>
      </c>
      <c r="G151" s="56">
        <v>31.4</v>
      </c>
      <c r="H151" s="56">
        <f t="shared" si="4"/>
        <v>607.9</v>
      </c>
    </row>
    <row r="152" spans="1:8" ht="24" customHeight="1">
      <c r="A152" s="64" t="s">
        <v>356</v>
      </c>
      <c r="B152" s="64" t="s">
        <v>415</v>
      </c>
      <c r="C152" s="64" t="s">
        <v>53</v>
      </c>
      <c r="D152" s="59" t="s">
        <v>416</v>
      </c>
      <c r="E152" s="64" t="s">
        <v>417</v>
      </c>
      <c r="F152" s="55">
        <v>0.66</v>
      </c>
      <c r="G152" s="56">
        <v>249.9</v>
      </c>
      <c r="H152" s="56">
        <f t="shared" si="4"/>
        <v>164.93</v>
      </c>
    </row>
    <row r="153" spans="1:8" ht="24" customHeight="1">
      <c r="A153" s="64" t="s">
        <v>356</v>
      </c>
      <c r="B153" s="64" t="s">
        <v>470</v>
      </c>
      <c r="C153" s="64" t="s">
        <v>53</v>
      </c>
      <c r="D153" s="59" t="s">
        <v>471</v>
      </c>
      <c r="E153" s="64" t="s">
        <v>472</v>
      </c>
      <c r="F153" s="55">
        <v>1.7740800000000001</v>
      </c>
      <c r="G153" s="56">
        <v>89.9</v>
      </c>
      <c r="H153" s="56">
        <f t="shared" si="4"/>
        <v>159.49</v>
      </c>
    </row>
    <row r="154" spans="1:8" ht="24" customHeight="1">
      <c r="A154" s="64" t="s">
        <v>356</v>
      </c>
      <c r="B154" s="64" t="s">
        <v>473</v>
      </c>
      <c r="C154" s="64" t="s">
        <v>53</v>
      </c>
      <c r="D154" s="59" t="s">
        <v>474</v>
      </c>
      <c r="E154" s="64" t="s">
        <v>417</v>
      </c>
      <c r="F154" s="55">
        <v>0.31680000000000003</v>
      </c>
      <c r="G154" s="56">
        <v>21.12</v>
      </c>
      <c r="H154" s="56">
        <f t="shared" si="4"/>
        <v>6.69</v>
      </c>
    </row>
    <row r="155" spans="1:8" ht="24" customHeight="1">
      <c r="A155" s="64" t="s">
        <v>356</v>
      </c>
      <c r="B155" s="64" t="s">
        <v>475</v>
      </c>
      <c r="C155" s="64" t="s">
        <v>53</v>
      </c>
      <c r="D155" s="59" t="s">
        <v>476</v>
      </c>
      <c r="E155" s="64" t="s">
        <v>1</v>
      </c>
      <c r="F155" s="55">
        <v>6.3360000000000003</v>
      </c>
      <c r="G155" s="56">
        <v>3.39</v>
      </c>
      <c r="H155" s="56">
        <f t="shared" si="4"/>
        <v>21.48</v>
      </c>
    </row>
    <row r="156" spans="1:8" ht="24" customHeight="1">
      <c r="A156" s="64" t="s">
        <v>356</v>
      </c>
      <c r="B156" s="64" t="s">
        <v>418</v>
      </c>
      <c r="C156" s="64" t="s">
        <v>53</v>
      </c>
      <c r="D156" s="59" t="s">
        <v>419</v>
      </c>
      <c r="E156" s="64" t="s">
        <v>11</v>
      </c>
      <c r="F156" s="55">
        <v>1.78</v>
      </c>
      <c r="G156" s="56">
        <v>13.62</v>
      </c>
      <c r="H156" s="56">
        <f t="shared" si="4"/>
        <v>24.24</v>
      </c>
    </row>
    <row r="157" spans="1:8" ht="24" customHeight="1">
      <c r="A157" s="64" t="s">
        <v>356</v>
      </c>
      <c r="B157" s="64" t="s">
        <v>477</v>
      </c>
      <c r="C157" s="64" t="s">
        <v>53</v>
      </c>
      <c r="D157" s="59" t="s">
        <v>478</v>
      </c>
      <c r="E157" s="64" t="s">
        <v>1</v>
      </c>
      <c r="F157" s="55">
        <v>0.1</v>
      </c>
      <c r="G157" s="56">
        <v>913.62</v>
      </c>
      <c r="H157" s="56">
        <f t="shared" si="4"/>
        <v>91.36</v>
      </c>
    </row>
    <row r="158" spans="1:8" ht="15" customHeight="1" thickBot="1">
      <c r="A158" s="68" t="s">
        <v>354</v>
      </c>
      <c r="B158" s="68"/>
      <c r="C158" s="68"/>
      <c r="D158" s="65"/>
      <c r="E158" s="65"/>
      <c r="F158" s="57"/>
      <c r="G158" s="74" t="s">
        <v>976</v>
      </c>
      <c r="H158" s="75">
        <f>SUM(H134:H157)</f>
        <v>3904.4599999999996</v>
      </c>
    </row>
    <row r="159" spans="1:8" ht="0.95" customHeight="1" thickTop="1">
      <c r="A159" s="98" t="s">
        <v>354</v>
      </c>
      <c r="B159" s="98"/>
      <c r="C159" s="98"/>
      <c r="D159" s="99"/>
      <c r="E159" s="99"/>
      <c r="F159" s="92"/>
      <c r="G159" s="93"/>
      <c r="H159" s="93"/>
    </row>
    <row r="160" spans="1:8" ht="18" customHeight="1">
      <c r="A160" s="60" t="s">
        <v>81</v>
      </c>
      <c r="B160" s="60" t="s">
        <v>346</v>
      </c>
      <c r="C160" s="60" t="s">
        <v>347</v>
      </c>
      <c r="D160" s="67" t="s">
        <v>348</v>
      </c>
      <c r="E160" s="60" t="s">
        <v>349</v>
      </c>
      <c r="F160" s="54" t="s">
        <v>350</v>
      </c>
      <c r="G160" s="73" t="s">
        <v>351</v>
      </c>
      <c r="H160" s="73" t="s">
        <v>352</v>
      </c>
    </row>
    <row r="161" spans="1:8" ht="24" customHeight="1">
      <c r="A161" s="96" t="s">
        <v>230</v>
      </c>
      <c r="B161" s="96" t="s">
        <v>479</v>
      </c>
      <c r="C161" s="96" t="s">
        <v>53</v>
      </c>
      <c r="D161" s="97" t="s">
        <v>329</v>
      </c>
      <c r="E161" s="96" t="s">
        <v>2</v>
      </c>
      <c r="F161" s="89"/>
      <c r="G161" s="90"/>
      <c r="H161" s="90"/>
    </row>
    <row r="162" spans="1:8" ht="24" customHeight="1">
      <c r="A162" s="64" t="s">
        <v>356</v>
      </c>
      <c r="B162" s="64" t="s">
        <v>389</v>
      </c>
      <c r="C162" s="64" t="s">
        <v>53</v>
      </c>
      <c r="D162" s="59" t="s">
        <v>390</v>
      </c>
      <c r="E162" s="64" t="s">
        <v>246</v>
      </c>
      <c r="F162" s="55">
        <v>0.4</v>
      </c>
      <c r="G162" s="56">
        <v>22.11</v>
      </c>
      <c r="H162" s="56">
        <f t="shared" ref="H162:H169" si="5">ROUND(F162*G162,2)</f>
        <v>8.84</v>
      </c>
    </row>
    <row r="163" spans="1:8" ht="24" customHeight="1">
      <c r="A163" s="64" t="s">
        <v>356</v>
      </c>
      <c r="B163" s="64" t="s">
        <v>393</v>
      </c>
      <c r="C163" s="64" t="s">
        <v>53</v>
      </c>
      <c r="D163" s="59" t="s">
        <v>394</v>
      </c>
      <c r="E163" s="64" t="s">
        <v>246</v>
      </c>
      <c r="F163" s="55">
        <v>0.2</v>
      </c>
      <c r="G163" s="56">
        <v>22.11</v>
      </c>
      <c r="H163" s="56">
        <f t="shared" si="5"/>
        <v>4.42</v>
      </c>
    </row>
    <row r="164" spans="1:8" ht="24" customHeight="1">
      <c r="A164" s="64" t="s">
        <v>356</v>
      </c>
      <c r="B164" s="64" t="s">
        <v>395</v>
      </c>
      <c r="C164" s="64" t="s">
        <v>53</v>
      </c>
      <c r="D164" s="59" t="s">
        <v>396</v>
      </c>
      <c r="E164" s="64" t="s">
        <v>246</v>
      </c>
      <c r="F164" s="55">
        <v>0.87572440437862142</v>
      </c>
      <c r="G164" s="56">
        <v>15.53</v>
      </c>
      <c r="H164" s="56">
        <f t="shared" si="5"/>
        <v>13.6</v>
      </c>
    </row>
    <row r="165" spans="1:8" ht="24" customHeight="1">
      <c r="A165" s="64" t="s">
        <v>356</v>
      </c>
      <c r="B165" s="64" t="s">
        <v>409</v>
      </c>
      <c r="C165" s="64" t="s">
        <v>53</v>
      </c>
      <c r="D165" s="59" t="s">
        <v>410</v>
      </c>
      <c r="E165" s="64" t="s">
        <v>355</v>
      </c>
      <c r="F165" s="55">
        <v>5.2499999999999998E-2</v>
      </c>
      <c r="G165" s="56">
        <v>42</v>
      </c>
      <c r="H165" s="56">
        <f t="shared" si="5"/>
        <v>2.21</v>
      </c>
    </row>
    <row r="166" spans="1:8" ht="24" customHeight="1">
      <c r="A166" s="64" t="s">
        <v>356</v>
      </c>
      <c r="B166" s="64" t="s">
        <v>411</v>
      </c>
      <c r="C166" s="64" t="s">
        <v>53</v>
      </c>
      <c r="D166" s="59" t="s">
        <v>412</v>
      </c>
      <c r="E166" s="64" t="s">
        <v>2</v>
      </c>
      <c r="F166" s="55">
        <v>2.3386</v>
      </c>
      <c r="G166" s="56">
        <v>2.1800000000000002</v>
      </c>
      <c r="H166" s="56">
        <f t="shared" si="5"/>
        <v>5.0999999999999996</v>
      </c>
    </row>
    <row r="167" spans="1:8" ht="24" customHeight="1">
      <c r="A167" s="64" t="s">
        <v>356</v>
      </c>
      <c r="B167" s="64" t="s">
        <v>413</v>
      </c>
      <c r="C167" s="64" t="s">
        <v>53</v>
      </c>
      <c r="D167" s="59" t="s">
        <v>414</v>
      </c>
      <c r="E167" s="64" t="s">
        <v>355</v>
      </c>
      <c r="F167" s="55">
        <v>1.1000000000000001</v>
      </c>
      <c r="G167" s="56">
        <v>31.4</v>
      </c>
      <c r="H167" s="56">
        <f t="shared" si="5"/>
        <v>34.54</v>
      </c>
    </row>
    <row r="168" spans="1:8" ht="24" customHeight="1">
      <c r="A168" s="64" t="s">
        <v>356</v>
      </c>
      <c r="B168" s="64" t="s">
        <v>415</v>
      </c>
      <c r="C168" s="64" t="s">
        <v>53</v>
      </c>
      <c r="D168" s="59" t="s">
        <v>416</v>
      </c>
      <c r="E168" s="64" t="s">
        <v>417</v>
      </c>
      <c r="F168" s="55">
        <v>1.8700000000000001E-2</v>
      </c>
      <c r="G168" s="56">
        <v>249.9</v>
      </c>
      <c r="H168" s="56">
        <f t="shared" si="5"/>
        <v>4.67</v>
      </c>
    </row>
    <row r="169" spans="1:8" ht="24" customHeight="1">
      <c r="A169" s="64" t="s">
        <v>356</v>
      </c>
      <c r="B169" s="64" t="s">
        <v>418</v>
      </c>
      <c r="C169" s="64" t="s">
        <v>53</v>
      </c>
      <c r="D169" s="59" t="s">
        <v>419</v>
      </c>
      <c r="E169" s="64" t="s">
        <v>11</v>
      </c>
      <c r="F169" s="55">
        <v>0.4</v>
      </c>
      <c r="G169" s="56">
        <v>13.62</v>
      </c>
      <c r="H169" s="56">
        <f t="shared" si="5"/>
        <v>5.45</v>
      </c>
    </row>
    <row r="170" spans="1:8" ht="15" customHeight="1" thickBot="1">
      <c r="A170" s="68" t="s">
        <v>354</v>
      </c>
      <c r="B170" s="68"/>
      <c r="C170" s="68"/>
      <c r="D170" s="65"/>
      <c r="E170" s="65"/>
      <c r="F170" s="57"/>
      <c r="G170" s="74" t="s">
        <v>976</v>
      </c>
      <c r="H170" s="75">
        <f>SUM(H162:H169)</f>
        <v>78.830000000000013</v>
      </c>
    </row>
    <row r="171" spans="1:8" ht="0.95" customHeight="1" thickTop="1">
      <c r="A171" s="98" t="s">
        <v>354</v>
      </c>
      <c r="B171" s="98"/>
      <c r="C171" s="98"/>
      <c r="D171" s="99"/>
      <c r="E171" s="99"/>
      <c r="F171" s="92"/>
      <c r="G171" s="93"/>
      <c r="H171" s="93"/>
    </row>
    <row r="172" spans="1:8" ht="18" customHeight="1">
      <c r="A172" s="60" t="s">
        <v>255</v>
      </c>
      <c r="B172" s="60" t="s">
        <v>346</v>
      </c>
      <c r="C172" s="60" t="s">
        <v>347</v>
      </c>
      <c r="D172" s="67" t="s">
        <v>348</v>
      </c>
      <c r="E172" s="60" t="s">
        <v>349</v>
      </c>
      <c r="F172" s="54" t="s">
        <v>350</v>
      </c>
      <c r="G172" s="73" t="s">
        <v>351</v>
      </c>
      <c r="H172" s="73" t="s">
        <v>352</v>
      </c>
    </row>
    <row r="173" spans="1:8" ht="24" customHeight="1">
      <c r="A173" s="96" t="s">
        <v>230</v>
      </c>
      <c r="B173" s="96" t="s">
        <v>480</v>
      </c>
      <c r="C173" s="96" t="s">
        <v>53</v>
      </c>
      <c r="D173" s="97" t="s">
        <v>271</v>
      </c>
      <c r="E173" s="96" t="s">
        <v>2</v>
      </c>
      <c r="F173" s="89"/>
      <c r="G173" s="90"/>
      <c r="H173" s="90"/>
    </row>
    <row r="174" spans="1:8" ht="24" customHeight="1">
      <c r="A174" s="64" t="s">
        <v>362</v>
      </c>
      <c r="B174" s="64" t="s">
        <v>481</v>
      </c>
      <c r="C174" s="64" t="s">
        <v>53</v>
      </c>
      <c r="D174" s="59" t="s">
        <v>482</v>
      </c>
      <c r="E174" s="64" t="s">
        <v>382</v>
      </c>
      <c r="F174" s="55">
        <v>4.0000000000000001E-3</v>
      </c>
      <c r="G174" s="56">
        <v>393.23</v>
      </c>
      <c r="H174" s="56">
        <f>ROUND(F174*G174,2)</f>
        <v>1.57</v>
      </c>
    </row>
    <row r="175" spans="1:8" ht="24" customHeight="1">
      <c r="A175" s="64" t="s">
        <v>362</v>
      </c>
      <c r="B175" s="64" t="s">
        <v>483</v>
      </c>
      <c r="C175" s="64" t="s">
        <v>53</v>
      </c>
      <c r="D175" s="59" t="s">
        <v>484</v>
      </c>
      <c r="E175" s="64" t="s">
        <v>355</v>
      </c>
      <c r="F175" s="55">
        <v>0.02</v>
      </c>
      <c r="G175" s="56">
        <v>23.75</v>
      </c>
      <c r="H175" s="56">
        <f>ROUND(F175*G175,2)</f>
        <v>0.48</v>
      </c>
    </row>
    <row r="176" spans="1:8" ht="24" customHeight="1">
      <c r="A176" s="64" t="s">
        <v>356</v>
      </c>
      <c r="B176" s="64" t="s">
        <v>395</v>
      </c>
      <c r="C176" s="64" t="s">
        <v>53</v>
      </c>
      <c r="D176" s="59" t="s">
        <v>396</v>
      </c>
      <c r="E176" s="64" t="s">
        <v>246</v>
      </c>
      <c r="F176" s="55">
        <v>0.04</v>
      </c>
      <c r="G176" s="56">
        <v>15.53</v>
      </c>
      <c r="H176" s="56">
        <f>ROUND(F176*G176,2)</f>
        <v>0.62</v>
      </c>
    </row>
    <row r="177" spans="1:8" ht="24" customHeight="1">
      <c r="A177" s="64" t="s">
        <v>356</v>
      </c>
      <c r="B177" s="64" t="s">
        <v>485</v>
      </c>
      <c r="C177" s="64" t="s">
        <v>53</v>
      </c>
      <c r="D177" s="59" t="s">
        <v>486</v>
      </c>
      <c r="E177" s="64" t="s">
        <v>2</v>
      </c>
      <c r="F177" s="55">
        <v>1</v>
      </c>
      <c r="G177" s="56">
        <v>0.9</v>
      </c>
      <c r="H177" s="56">
        <f>ROUND(F177*G177,2)</f>
        <v>0.9</v>
      </c>
    </row>
    <row r="178" spans="1:8" ht="24" customHeight="1">
      <c r="A178" s="64" t="s">
        <v>356</v>
      </c>
      <c r="B178" s="64" t="s">
        <v>411</v>
      </c>
      <c r="C178" s="64" t="s">
        <v>53</v>
      </c>
      <c r="D178" s="59" t="s">
        <v>412</v>
      </c>
      <c r="E178" s="64" t="s">
        <v>2</v>
      </c>
      <c r="F178" s="55">
        <v>1.25</v>
      </c>
      <c r="G178" s="56">
        <v>2.1800000000000002</v>
      </c>
      <c r="H178" s="56">
        <f>ROUND(F178*G178,2)</f>
        <v>2.73</v>
      </c>
    </row>
    <row r="179" spans="1:8" ht="15" customHeight="1" thickBot="1">
      <c r="A179" s="68" t="s">
        <v>354</v>
      </c>
      <c r="B179" s="68"/>
      <c r="C179" s="68"/>
      <c r="D179" s="65"/>
      <c r="E179" s="65"/>
      <c r="F179" s="57"/>
      <c r="G179" s="74" t="s">
        <v>976</v>
      </c>
      <c r="H179" s="75">
        <f>SUM(H174:H178)</f>
        <v>6.3</v>
      </c>
    </row>
    <row r="180" spans="1:8" ht="0.95" customHeight="1" thickTop="1">
      <c r="A180" s="98" t="s">
        <v>354</v>
      </c>
      <c r="B180" s="98"/>
      <c r="C180" s="98"/>
      <c r="D180" s="99"/>
      <c r="E180" s="99"/>
      <c r="F180" s="92"/>
      <c r="G180" s="93"/>
      <c r="H180" s="93"/>
    </row>
    <row r="181" spans="1:8" ht="18" customHeight="1">
      <c r="A181" s="60" t="s">
        <v>256</v>
      </c>
      <c r="B181" s="60" t="s">
        <v>346</v>
      </c>
      <c r="C181" s="60" t="s">
        <v>347</v>
      </c>
      <c r="D181" s="67" t="s">
        <v>348</v>
      </c>
      <c r="E181" s="60" t="s">
        <v>349</v>
      </c>
      <c r="F181" s="54" t="s">
        <v>350</v>
      </c>
      <c r="G181" s="73" t="s">
        <v>351</v>
      </c>
      <c r="H181" s="73" t="s">
        <v>352</v>
      </c>
    </row>
    <row r="182" spans="1:8" ht="24" customHeight="1">
      <c r="A182" s="96" t="s">
        <v>230</v>
      </c>
      <c r="B182" s="96" t="s">
        <v>487</v>
      </c>
      <c r="C182" s="96" t="s">
        <v>53</v>
      </c>
      <c r="D182" s="97" t="s">
        <v>273</v>
      </c>
      <c r="E182" s="96" t="s">
        <v>1</v>
      </c>
      <c r="F182" s="89"/>
      <c r="G182" s="90"/>
      <c r="H182" s="90"/>
    </row>
    <row r="183" spans="1:8" ht="24" customHeight="1">
      <c r="A183" s="64" t="s">
        <v>356</v>
      </c>
      <c r="B183" s="64" t="s">
        <v>395</v>
      </c>
      <c r="C183" s="64" t="s">
        <v>53</v>
      </c>
      <c r="D183" s="59" t="s">
        <v>396</v>
      </c>
      <c r="E183" s="64" t="s">
        <v>246</v>
      </c>
      <c r="F183" s="55">
        <v>4.9581455247907483E-2</v>
      </c>
      <c r="G183" s="56">
        <v>15.53</v>
      </c>
      <c r="H183" s="56">
        <f>ROUND(F183*G183,2)</f>
        <v>0.77</v>
      </c>
    </row>
    <row r="184" spans="1:8" ht="24" customHeight="1">
      <c r="A184" s="64" t="s">
        <v>356</v>
      </c>
      <c r="B184" s="64" t="s">
        <v>488</v>
      </c>
      <c r="C184" s="64" t="s">
        <v>53</v>
      </c>
      <c r="D184" s="59" t="s">
        <v>489</v>
      </c>
      <c r="E184" s="64" t="s">
        <v>1</v>
      </c>
      <c r="F184" s="55">
        <v>1</v>
      </c>
      <c r="G184" s="56">
        <v>62.37</v>
      </c>
      <c r="H184" s="56">
        <f>ROUND(F184*G184,2)</f>
        <v>62.37</v>
      </c>
    </row>
    <row r="185" spans="1:8" ht="15" customHeight="1" thickBot="1">
      <c r="A185" s="68" t="s">
        <v>354</v>
      </c>
      <c r="B185" s="68"/>
      <c r="C185" s="68"/>
      <c r="D185" s="65"/>
      <c r="E185" s="65"/>
      <c r="F185" s="57"/>
      <c r="G185" s="74" t="s">
        <v>976</v>
      </c>
      <c r="H185" s="75">
        <f>SUM(H183:H184)</f>
        <v>63.14</v>
      </c>
    </row>
    <row r="186" spans="1:8" ht="0.95" customHeight="1" thickTop="1">
      <c r="A186" s="98" t="s">
        <v>354</v>
      </c>
      <c r="B186" s="98"/>
      <c r="C186" s="98"/>
      <c r="D186" s="99"/>
      <c r="E186" s="99"/>
      <c r="F186" s="92"/>
      <c r="G186" s="93"/>
      <c r="H186" s="93"/>
    </row>
    <row r="187" spans="1:8" ht="18" customHeight="1">
      <c r="A187" s="60" t="s">
        <v>257</v>
      </c>
      <c r="B187" s="60" t="s">
        <v>346</v>
      </c>
      <c r="C187" s="60" t="s">
        <v>347</v>
      </c>
      <c r="D187" s="67" t="s">
        <v>348</v>
      </c>
      <c r="E187" s="60" t="s">
        <v>349</v>
      </c>
      <c r="F187" s="54" t="s">
        <v>350</v>
      </c>
      <c r="G187" s="73" t="s">
        <v>351</v>
      </c>
      <c r="H187" s="73" t="s">
        <v>352</v>
      </c>
    </row>
    <row r="188" spans="1:8" ht="24" customHeight="1">
      <c r="A188" s="96" t="s">
        <v>230</v>
      </c>
      <c r="B188" s="96" t="s">
        <v>490</v>
      </c>
      <c r="C188" s="96" t="s">
        <v>53</v>
      </c>
      <c r="D188" s="97" t="s">
        <v>274</v>
      </c>
      <c r="E188" s="96" t="s">
        <v>133</v>
      </c>
      <c r="F188" s="89"/>
      <c r="G188" s="90"/>
      <c r="H188" s="90"/>
    </row>
    <row r="189" spans="1:8" ht="24" customHeight="1">
      <c r="A189" s="64" t="s">
        <v>356</v>
      </c>
      <c r="B189" s="64" t="s">
        <v>395</v>
      </c>
      <c r="C189" s="64" t="s">
        <v>53</v>
      </c>
      <c r="D189" s="59" t="s">
        <v>396</v>
      </c>
      <c r="E189" s="64" t="s">
        <v>246</v>
      </c>
      <c r="F189" s="55">
        <v>6.7611075338055368E-2</v>
      </c>
      <c r="G189" s="56">
        <v>15.53</v>
      </c>
      <c r="H189" s="56">
        <f>ROUND(F189*G189,2)</f>
        <v>1.05</v>
      </c>
    </row>
    <row r="190" spans="1:8" ht="24" customHeight="1">
      <c r="A190" s="64" t="s">
        <v>356</v>
      </c>
      <c r="B190" s="64" t="s">
        <v>491</v>
      </c>
      <c r="C190" s="64" t="s">
        <v>53</v>
      </c>
      <c r="D190" s="59" t="s">
        <v>492</v>
      </c>
      <c r="E190" s="64" t="s">
        <v>1</v>
      </c>
      <c r="F190" s="55">
        <v>0.04</v>
      </c>
      <c r="G190" s="56">
        <v>180</v>
      </c>
      <c r="H190" s="56">
        <f>ROUND(F190*G190,2)</f>
        <v>7.2</v>
      </c>
    </row>
    <row r="191" spans="1:8" ht="15" customHeight="1" thickBot="1">
      <c r="A191" s="68" t="s">
        <v>354</v>
      </c>
      <c r="B191" s="68"/>
      <c r="C191" s="68"/>
      <c r="D191" s="65"/>
      <c r="E191" s="65"/>
      <c r="F191" s="57"/>
      <c r="G191" s="74" t="s">
        <v>976</v>
      </c>
      <c r="H191" s="75">
        <f>SUM(H189:H190)</f>
        <v>8.25</v>
      </c>
    </row>
    <row r="192" spans="1:8" ht="0.95" customHeight="1" thickTop="1">
      <c r="A192" s="98" t="s">
        <v>354</v>
      </c>
      <c r="B192" s="98"/>
      <c r="C192" s="98"/>
      <c r="D192" s="99"/>
      <c r="E192" s="99"/>
      <c r="F192" s="92"/>
      <c r="G192" s="93"/>
      <c r="H192" s="93"/>
    </row>
    <row r="193" spans="1:8" ht="18" customHeight="1">
      <c r="A193" s="60" t="s">
        <v>258</v>
      </c>
      <c r="B193" s="60" t="s">
        <v>346</v>
      </c>
      <c r="C193" s="60" t="s">
        <v>347</v>
      </c>
      <c r="D193" s="67" t="s">
        <v>348</v>
      </c>
      <c r="E193" s="60" t="s">
        <v>349</v>
      </c>
      <c r="F193" s="54" t="s">
        <v>350</v>
      </c>
      <c r="G193" s="73" t="s">
        <v>351</v>
      </c>
      <c r="H193" s="73" t="s">
        <v>352</v>
      </c>
    </row>
    <row r="194" spans="1:8" ht="24" customHeight="1">
      <c r="A194" s="96" t="s">
        <v>230</v>
      </c>
      <c r="B194" s="96" t="s">
        <v>493</v>
      </c>
      <c r="C194" s="96" t="s">
        <v>53</v>
      </c>
      <c r="D194" s="97" t="s">
        <v>275</v>
      </c>
      <c r="E194" s="96" t="s">
        <v>1</v>
      </c>
      <c r="F194" s="89"/>
      <c r="G194" s="90"/>
      <c r="H194" s="90"/>
    </row>
    <row r="195" spans="1:8" ht="24" customHeight="1">
      <c r="A195" s="64" t="s">
        <v>356</v>
      </c>
      <c r="B195" s="64" t="s">
        <v>494</v>
      </c>
      <c r="C195" s="64" t="s">
        <v>53</v>
      </c>
      <c r="D195" s="59" t="s">
        <v>495</v>
      </c>
      <c r="E195" s="64" t="s">
        <v>11</v>
      </c>
      <c r="F195" s="55">
        <v>2</v>
      </c>
      <c r="G195" s="56">
        <v>13.18</v>
      </c>
      <c r="H195" s="56">
        <f>ROUND(F195*G195,2)</f>
        <v>26.36</v>
      </c>
    </row>
    <row r="196" spans="1:8" ht="24" customHeight="1">
      <c r="A196" s="64" t="s">
        <v>356</v>
      </c>
      <c r="B196" s="64" t="s">
        <v>496</v>
      </c>
      <c r="C196" s="64" t="s">
        <v>53</v>
      </c>
      <c r="D196" s="59" t="s">
        <v>497</v>
      </c>
      <c r="E196" s="64" t="s">
        <v>2</v>
      </c>
      <c r="F196" s="55">
        <v>3</v>
      </c>
      <c r="G196" s="56">
        <v>10.42</v>
      </c>
      <c r="H196" s="56">
        <f>ROUND(F196*G196,2)</f>
        <v>31.26</v>
      </c>
    </row>
    <row r="197" spans="1:8" ht="24" customHeight="1">
      <c r="A197" s="64" t="s">
        <v>356</v>
      </c>
      <c r="B197" s="64" t="s">
        <v>395</v>
      </c>
      <c r="C197" s="64" t="s">
        <v>53</v>
      </c>
      <c r="D197" s="59" t="s">
        <v>396</v>
      </c>
      <c r="E197" s="64" t="s">
        <v>246</v>
      </c>
      <c r="F197" s="55">
        <v>6.3747585318738517E-2</v>
      </c>
      <c r="G197" s="56">
        <v>15.53</v>
      </c>
      <c r="H197" s="56">
        <f>ROUND(F197*G197,2)</f>
        <v>0.99</v>
      </c>
    </row>
    <row r="198" spans="1:8" ht="24" customHeight="1">
      <c r="A198" s="64" t="s">
        <v>356</v>
      </c>
      <c r="B198" s="64" t="s">
        <v>498</v>
      </c>
      <c r="C198" s="64" t="s">
        <v>53</v>
      </c>
      <c r="D198" s="59" t="s">
        <v>499</v>
      </c>
      <c r="E198" s="64" t="s">
        <v>1</v>
      </c>
      <c r="F198" s="55">
        <v>1</v>
      </c>
      <c r="G198" s="56">
        <v>78.5</v>
      </c>
      <c r="H198" s="56">
        <f>ROUND(F198*G198,2)</f>
        <v>78.5</v>
      </c>
    </row>
    <row r="199" spans="1:8" ht="15" customHeight="1" thickBot="1">
      <c r="A199" s="68" t="s">
        <v>354</v>
      </c>
      <c r="B199" s="68"/>
      <c r="C199" s="68"/>
      <c r="D199" s="65"/>
      <c r="E199" s="65"/>
      <c r="F199" s="57"/>
      <c r="G199" s="74" t="s">
        <v>976</v>
      </c>
      <c r="H199" s="75">
        <f>SUM(H195:H198)</f>
        <v>137.11000000000001</v>
      </c>
    </row>
    <row r="200" spans="1:8" ht="0.95" customHeight="1" thickTop="1">
      <c r="A200" s="98" t="s">
        <v>354</v>
      </c>
      <c r="B200" s="98"/>
      <c r="C200" s="98"/>
      <c r="D200" s="99"/>
      <c r="E200" s="99"/>
      <c r="F200" s="92"/>
      <c r="G200" s="93"/>
      <c r="H200" s="93"/>
    </row>
    <row r="201" spans="1:8" ht="18" customHeight="1">
      <c r="A201" s="60" t="s">
        <v>331</v>
      </c>
      <c r="B201" s="60" t="s">
        <v>346</v>
      </c>
      <c r="C201" s="60" t="s">
        <v>347</v>
      </c>
      <c r="D201" s="67" t="s">
        <v>348</v>
      </c>
      <c r="E201" s="60" t="s">
        <v>349</v>
      </c>
      <c r="F201" s="54" t="s">
        <v>350</v>
      </c>
      <c r="G201" s="73" t="s">
        <v>351</v>
      </c>
      <c r="H201" s="73" t="s">
        <v>352</v>
      </c>
    </row>
    <row r="202" spans="1:8" ht="24" customHeight="1">
      <c r="A202" s="96" t="s">
        <v>230</v>
      </c>
      <c r="B202" s="96" t="s">
        <v>500</v>
      </c>
      <c r="C202" s="96" t="s">
        <v>53</v>
      </c>
      <c r="D202" s="97" t="s">
        <v>276</v>
      </c>
      <c r="E202" s="96" t="s">
        <v>1</v>
      </c>
      <c r="F202" s="89"/>
      <c r="G202" s="90"/>
      <c r="H202" s="90"/>
    </row>
    <row r="203" spans="1:8" ht="24" customHeight="1">
      <c r="A203" s="64" t="s">
        <v>356</v>
      </c>
      <c r="B203" s="64" t="s">
        <v>501</v>
      </c>
      <c r="C203" s="64" t="s">
        <v>53</v>
      </c>
      <c r="D203" s="59" t="s">
        <v>502</v>
      </c>
      <c r="E203" s="64" t="s">
        <v>246</v>
      </c>
      <c r="F203" s="55">
        <v>6.3747585318738517E-2</v>
      </c>
      <c r="G203" s="56">
        <v>15.53</v>
      </c>
      <c r="H203" s="56">
        <f>ROUND(F203*G203,2)</f>
        <v>0.99</v>
      </c>
    </row>
    <row r="204" spans="1:8" ht="24" customHeight="1">
      <c r="A204" s="64" t="s">
        <v>356</v>
      </c>
      <c r="B204" s="64" t="s">
        <v>503</v>
      </c>
      <c r="C204" s="64" t="s">
        <v>53</v>
      </c>
      <c r="D204" s="59" t="s">
        <v>504</v>
      </c>
      <c r="E204" s="64" t="s">
        <v>246</v>
      </c>
      <c r="F204" s="55">
        <v>5.0000000000000001E-3</v>
      </c>
      <c r="G204" s="56">
        <v>22.11</v>
      </c>
      <c r="H204" s="56">
        <f>ROUND(F204*G204,2)</f>
        <v>0.11</v>
      </c>
    </row>
    <row r="205" spans="1:8" ht="25.5">
      <c r="A205" s="64" t="s">
        <v>356</v>
      </c>
      <c r="B205" s="64" t="s">
        <v>505</v>
      </c>
      <c r="C205" s="64" t="s">
        <v>53</v>
      </c>
      <c r="D205" s="59" t="s">
        <v>506</v>
      </c>
      <c r="E205" s="64" t="s">
        <v>1</v>
      </c>
      <c r="F205" s="55">
        <v>1</v>
      </c>
      <c r="G205" s="56">
        <v>105.55</v>
      </c>
      <c r="H205" s="56">
        <f>ROUND(F205*G205,2)</f>
        <v>105.55</v>
      </c>
    </row>
    <row r="206" spans="1:8" ht="15" customHeight="1" thickBot="1">
      <c r="A206" s="68" t="s">
        <v>354</v>
      </c>
      <c r="B206" s="68"/>
      <c r="C206" s="68"/>
      <c r="D206" s="65"/>
      <c r="E206" s="65"/>
      <c r="F206" s="57"/>
      <c r="G206" s="74" t="s">
        <v>976</v>
      </c>
      <c r="H206" s="75">
        <f>SUM(H203:H205)</f>
        <v>106.64999999999999</v>
      </c>
    </row>
    <row r="207" spans="1:8" ht="0.95" customHeight="1" thickTop="1">
      <c r="A207" s="98" t="s">
        <v>354</v>
      </c>
      <c r="B207" s="98"/>
      <c r="C207" s="98"/>
      <c r="D207" s="99"/>
      <c r="E207" s="99"/>
      <c r="F207" s="92"/>
      <c r="G207" s="93"/>
      <c r="H207" s="93"/>
    </row>
    <row r="208" spans="1:8" ht="18" customHeight="1">
      <c r="A208" s="60" t="s">
        <v>332</v>
      </c>
      <c r="B208" s="60" t="s">
        <v>346</v>
      </c>
      <c r="C208" s="60" t="s">
        <v>347</v>
      </c>
      <c r="D208" s="67" t="s">
        <v>348</v>
      </c>
      <c r="E208" s="60" t="s">
        <v>349</v>
      </c>
      <c r="F208" s="54" t="s">
        <v>350</v>
      </c>
      <c r="G208" s="73" t="s">
        <v>351</v>
      </c>
      <c r="H208" s="73" t="s">
        <v>352</v>
      </c>
    </row>
    <row r="209" spans="1:8" ht="24" customHeight="1">
      <c r="A209" s="96" t="s">
        <v>230</v>
      </c>
      <c r="B209" s="96" t="s">
        <v>507</v>
      </c>
      <c r="C209" s="96" t="s">
        <v>53</v>
      </c>
      <c r="D209" s="97" t="s">
        <v>278</v>
      </c>
      <c r="E209" s="96" t="s">
        <v>84</v>
      </c>
      <c r="F209" s="89"/>
      <c r="G209" s="90"/>
      <c r="H209" s="90"/>
    </row>
    <row r="210" spans="1:8" ht="24" customHeight="1">
      <c r="A210" s="64" t="s">
        <v>356</v>
      </c>
      <c r="B210" s="64" t="s">
        <v>508</v>
      </c>
      <c r="C210" s="64" t="s">
        <v>53</v>
      </c>
      <c r="D210" s="59" t="s">
        <v>509</v>
      </c>
      <c r="E210" s="64" t="s">
        <v>84</v>
      </c>
      <c r="F210" s="55">
        <v>1</v>
      </c>
      <c r="G210" s="56">
        <v>2177.13</v>
      </c>
      <c r="H210" s="56">
        <f t="shared" ref="H210:H216" si="6">ROUND(F210*G210,2)</f>
        <v>2177.13</v>
      </c>
    </row>
    <row r="211" spans="1:8" ht="24" customHeight="1">
      <c r="A211" s="64" t="s">
        <v>356</v>
      </c>
      <c r="B211" s="64" t="s">
        <v>466</v>
      </c>
      <c r="C211" s="64" t="s">
        <v>53</v>
      </c>
      <c r="D211" s="59" t="s">
        <v>467</v>
      </c>
      <c r="E211" s="64" t="s">
        <v>246</v>
      </c>
      <c r="F211" s="55">
        <v>405.7372826786866</v>
      </c>
      <c r="G211" s="56">
        <v>15.53</v>
      </c>
      <c r="H211" s="56">
        <f t="shared" si="6"/>
        <v>6301.1</v>
      </c>
    </row>
    <row r="212" spans="1:8" ht="24" customHeight="1">
      <c r="A212" s="64" t="s">
        <v>356</v>
      </c>
      <c r="B212" s="64" t="s">
        <v>510</v>
      </c>
      <c r="C212" s="64" t="s">
        <v>53</v>
      </c>
      <c r="D212" s="59" t="s">
        <v>511</v>
      </c>
      <c r="E212" s="64" t="s">
        <v>512</v>
      </c>
      <c r="F212" s="55">
        <v>44</v>
      </c>
      <c r="G212" s="56">
        <v>6.79</v>
      </c>
      <c r="H212" s="56">
        <f t="shared" si="6"/>
        <v>298.76</v>
      </c>
    </row>
    <row r="213" spans="1:8" ht="24" customHeight="1">
      <c r="A213" s="64" t="s">
        <v>356</v>
      </c>
      <c r="B213" s="64" t="s">
        <v>513</v>
      </c>
      <c r="C213" s="64" t="s">
        <v>53</v>
      </c>
      <c r="D213" s="59" t="s">
        <v>514</v>
      </c>
      <c r="E213" s="64" t="s">
        <v>246</v>
      </c>
      <c r="F213" s="55">
        <v>185</v>
      </c>
      <c r="G213" s="56">
        <v>36.4</v>
      </c>
      <c r="H213" s="56">
        <f t="shared" si="6"/>
        <v>6734</v>
      </c>
    </row>
    <row r="214" spans="1:8" ht="24" customHeight="1">
      <c r="A214" s="64" t="s">
        <v>356</v>
      </c>
      <c r="B214" s="64" t="s">
        <v>515</v>
      </c>
      <c r="C214" s="64" t="s">
        <v>53</v>
      </c>
      <c r="D214" s="59" t="s">
        <v>516</v>
      </c>
      <c r="E214" s="64" t="s">
        <v>84</v>
      </c>
      <c r="F214" s="55">
        <v>0.125</v>
      </c>
      <c r="G214" s="56">
        <v>20523.080000000002</v>
      </c>
      <c r="H214" s="56">
        <f t="shared" si="6"/>
        <v>2565.39</v>
      </c>
    </row>
    <row r="215" spans="1:8" ht="24" customHeight="1">
      <c r="A215" s="64" t="s">
        <v>356</v>
      </c>
      <c r="B215" s="64" t="s">
        <v>517</v>
      </c>
      <c r="C215" s="64" t="s">
        <v>53</v>
      </c>
      <c r="D215" s="59" t="s">
        <v>518</v>
      </c>
      <c r="E215" s="64" t="s">
        <v>512</v>
      </c>
      <c r="F215" s="55">
        <v>55</v>
      </c>
      <c r="G215" s="56">
        <v>4.75</v>
      </c>
      <c r="H215" s="56">
        <f t="shared" si="6"/>
        <v>261.25</v>
      </c>
    </row>
    <row r="216" spans="1:8" ht="24" customHeight="1">
      <c r="A216" s="64" t="s">
        <v>356</v>
      </c>
      <c r="B216" s="64" t="s">
        <v>519</v>
      </c>
      <c r="C216" s="64" t="s">
        <v>53</v>
      </c>
      <c r="D216" s="59" t="s">
        <v>520</v>
      </c>
      <c r="E216" s="64" t="s">
        <v>84</v>
      </c>
      <c r="F216" s="55">
        <v>1</v>
      </c>
      <c r="G216" s="56">
        <v>1100</v>
      </c>
      <c r="H216" s="56">
        <f t="shared" si="6"/>
        <v>1100</v>
      </c>
    </row>
    <row r="217" spans="1:8" ht="15" customHeight="1" thickBot="1">
      <c r="A217" s="68" t="s">
        <v>354</v>
      </c>
      <c r="B217" s="68"/>
      <c r="C217" s="68"/>
      <c r="D217" s="65"/>
      <c r="E217" s="65"/>
      <c r="F217" s="57"/>
      <c r="G217" s="74" t="s">
        <v>976</v>
      </c>
      <c r="H217" s="75">
        <f>SUM(H210:H216)</f>
        <v>19437.63</v>
      </c>
    </row>
    <row r="218" spans="1:8" ht="0.95" customHeight="1" thickTop="1">
      <c r="A218" s="98" t="s">
        <v>354</v>
      </c>
      <c r="B218" s="98"/>
      <c r="C218" s="98"/>
      <c r="D218" s="99"/>
      <c r="E218" s="99"/>
      <c r="F218" s="92"/>
      <c r="G218" s="93"/>
      <c r="H218" s="93"/>
    </row>
    <row r="219" spans="1:8" ht="18" customHeight="1">
      <c r="A219" s="60" t="s">
        <v>7</v>
      </c>
      <c r="B219" s="60" t="s">
        <v>346</v>
      </c>
      <c r="C219" s="60" t="s">
        <v>347</v>
      </c>
      <c r="D219" s="67" t="s">
        <v>348</v>
      </c>
      <c r="E219" s="60" t="s">
        <v>349</v>
      </c>
      <c r="F219" s="54" t="s">
        <v>350</v>
      </c>
      <c r="G219" s="73" t="s">
        <v>351</v>
      </c>
      <c r="H219" s="73" t="s">
        <v>352</v>
      </c>
    </row>
    <row r="220" spans="1:8" ht="24" customHeight="1">
      <c r="A220" s="96" t="s">
        <v>230</v>
      </c>
      <c r="B220" s="96" t="s">
        <v>56</v>
      </c>
      <c r="C220" s="96" t="s">
        <v>83</v>
      </c>
      <c r="D220" s="97" t="s">
        <v>8</v>
      </c>
      <c r="E220" s="96" t="s">
        <v>334</v>
      </c>
      <c r="F220" s="89"/>
      <c r="G220" s="90"/>
      <c r="H220" s="90"/>
    </row>
    <row r="221" spans="1:8" ht="24" customHeight="1">
      <c r="A221" s="64"/>
      <c r="B221" s="64">
        <v>93567</v>
      </c>
      <c r="C221" s="64" t="s">
        <v>50</v>
      </c>
      <c r="D221" s="59" t="s">
        <v>249</v>
      </c>
      <c r="E221" s="64" t="s">
        <v>84</v>
      </c>
      <c r="F221" s="55">
        <v>6</v>
      </c>
      <c r="G221" s="56">
        <v>14500</v>
      </c>
      <c r="H221" s="56">
        <f>ROUND(F221*G221,2)</f>
        <v>87000</v>
      </c>
    </row>
    <row r="222" spans="1:8" ht="24" customHeight="1">
      <c r="A222" s="64"/>
      <c r="B222" s="64">
        <v>93572</v>
      </c>
      <c r="C222" s="64" t="s">
        <v>50</v>
      </c>
      <c r="D222" s="59" t="s">
        <v>250</v>
      </c>
      <c r="E222" s="64" t="s">
        <v>84</v>
      </c>
      <c r="F222" s="55">
        <v>6</v>
      </c>
      <c r="G222" s="56">
        <v>6725.4</v>
      </c>
      <c r="H222" s="56">
        <f>ROUND(F222*G222,2)</f>
        <v>40352.400000000001</v>
      </c>
    </row>
    <row r="223" spans="1:8" ht="24" customHeight="1">
      <c r="A223" s="64"/>
      <c r="B223" s="64">
        <v>100321</v>
      </c>
      <c r="C223" s="64" t="s">
        <v>50</v>
      </c>
      <c r="D223" s="59" t="s">
        <v>251</v>
      </c>
      <c r="E223" s="64" t="s">
        <v>84</v>
      </c>
      <c r="F223" s="55">
        <v>1</v>
      </c>
      <c r="G223" s="56">
        <v>5613.61</v>
      </c>
      <c r="H223" s="56">
        <f>ROUND(F223*G223,2)</f>
        <v>5613.61</v>
      </c>
    </row>
    <row r="224" spans="1:8" ht="24" customHeight="1">
      <c r="A224" s="64"/>
      <c r="B224" s="64">
        <v>100289</v>
      </c>
      <c r="C224" s="64" t="s">
        <v>50</v>
      </c>
      <c r="D224" s="59" t="s">
        <v>252</v>
      </c>
      <c r="E224" s="64" t="s">
        <v>246</v>
      </c>
      <c r="F224" s="55">
        <v>1724.955841252096</v>
      </c>
      <c r="G224" s="56">
        <v>17.89</v>
      </c>
      <c r="H224" s="56">
        <f>ROUND(F224*G224,2)</f>
        <v>30859.46</v>
      </c>
    </row>
    <row r="225" spans="1:8" ht="24" customHeight="1">
      <c r="A225" s="64"/>
      <c r="B225" s="64">
        <v>88326</v>
      </c>
      <c r="C225" s="64" t="s">
        <v>50</v>
      </c>
      <c r="D225" s="59" t="s">
        <v>253</v>
      </c>
      <c r="E225" s="64" t="s">
        <v>246</v>
      </c>
      <c r="F225" s="55">
        <v>1100</v>
      </c>
      <c r="G225" s="56">
        <v>23.29</v>
      </c>
      <c r="H225" s="56">
        <f>ROUND(F225*G225,2)</f>
        <v>25619</v>
      </c>
    </row>
    <row r="226" spans="1:8" ht="15" customHeight="1" thickBot="1">
      <c r="A226" s="68" t="s">
        <v>354</v>
      </c>
      <c r="B226" s="68"/>
      <c r="C226" s="68"/>
      <c r="D226" s="65"/>
      <c r="E226" s="65"/>
      <c r="F226" s="57"/>
      <c r="G226" s="74" t="s">
        <v>976</v>
      </c>
      <c r="H226" s="75">
        <f>SUM(H221:H225)</f>
        <v>189444.46999999997</v>
      </c>
    </row>
    <row r="227" spans="1:8" ht="0.95" customHeight="1" thickTop="1">
      <c r="A227" s="98" t="s">
        <v>354</v>
      </c>
      <c r="B227" s="98"/>
      <c r="C227" s="98"/>
      <c r="D227" s="99"/>
      <c r="E227" s="99"/>
      <c r="F227" s="92"/>
      <c r="G227" s="93"/>
      <c r="H227" s="93"/>
    </row>
    <row r="228" spans="1:8" ht="18" customHeight="1">
      <c r="A228" s="60" t="s">
        <v>6</v>
      </c>
      <c r="B228" s="60" t="s">
        <v>346</v>
      </c>
      <c r="C228" s="60" t="s">
        <v>347</v>
      </c>
      <c r="D228" s="67" t="s">
        <v>348</v>
      </c>
      <c r="E228" s="60" t="s">
        <v>349</v>
      </c>
      <c r="F228" s="54" t="s">
        <v>350</v>
      </c>
      <c r="G228" s="73" t="s">
        <v>351</v>
      </c>
      <c r="H228" s="73" t="s">
        <v>352</v>
      </c>
    </row>
    <row r="229" spans="1:8" ht="24" customHeight="1">
      <c r="A229" s="96" t="s">
        <v>230</v>
      </c>
      <c r="B229" s="96" t="s">
        <v>521</v>
      </c>
      <c r="C229" s="96" t="s">
        <v>53</v>
      </c>
      <c r="D229" s="97" t="s">
        <v>279</v>
      </c>
      <c r="E229" s="96" t="s">
        <v>355</v>
      </c>
      <c r="F229" s="89"/>
      <c r="G229" s="90"/>
      <c r="H229" s="90"/>
    </row>
    <row r="230" spans="1:8" ht="24" customHeight="1">
      <c r="A230" s="64" t="s">
        <v>356</v>
      </c>
      <c r="B230" s="64" t="s">
        <v>522</v>
      </c>
      <c r="C230" s="64" t="s">
        <v>53</v>
      </c>
      <c r="D230" s="59" t="s">
        <v>523</v>
      </c>
      <c r="E230" s="64" t="s">
        <v>246</v>
      </c>
      <c r="F230" s="55">
        <v>0.2</v>
      </c>
      <c r="G230" s="56">
        <v>18.96</v>
      </c>
      <c r="H230" s="56">
        <f>ROUND(F230*G230,2)</f>
        <v>3.79</v>
      </c>
    </row>
    <row r="231" spans="1:8" ht="24" customHeight="1">
      <c r="A231" s="64" t="s">
        <v>356</v>
      </c>
      <c r="B231" s="64" t="s">
        <v>524</v>
      </c>
      <c r="C231" s="64" t="s">
        <v>53</v>
      </c>
      <c r="D231" s="59" t="s">
        <v>525</v>
      </c>
      <c r="E231" s="64" t="s">
        <v>246</v>
      </c>
      <c r="F231" s="55">
        <v>0.05</v>
      </c>
      <c r="G231" s="56">
        <v>107.41</v>
      </c>
      <c r="H231" s="56">
        <f>ROUND(F231*G231,2)</f>
        <v>5.37</v>
      </c>
    </row>
    <row r="232" spans="1:8" ht="24" customHeight="1">
      <c r="A232" s="64" t="s">
        <v>356</v>
      </c>
      <c r="B232" s="64" t="s">
        <v>395</v>
      </c>
      <c r="C232" s="64" t="s">
        <v>53</v>
      </c>
      <c r="D232" s="59" t="s">
        <v>396</v>
      </c>
      <c r="E232" s="64" t="s">
        <v>246</v>
      </c>
      <c r="F232" s="55">
        <v>8.1133290405666442E-2</v>
      </c>
      <c r="G232" s="56">
        <v>15.53</v>
      </c>
      <c r="H232" s="56">
        <f>ROUND(F232*G232,2)</f>
        <v>1.26</v>
      </c>
    </row>
    <row r="233" spans="1:8" ht="15" customHeight="1" thickBot="1">
      <c r="A233" s="68" t="s">
        <v>354</v>
      </c>
      <c r="B233" s="68"/>
      <c r="C233" s="68"/>
      <c r="D233" s="65"/>
      <c r="E233" s="65"/>
      <c r="F233" s="57"/>
      <c r="G233" s="74" t="s">
        <v>976</v>
      </c>
      <c r="H233" s="75">
        <f>SUM(H230:H232)</f>
        <v>10.42</v>
      </c>
    </row>
    <row r="234" spans="1:8" ht="0.95" customHeight="1" thickTop="1">
      <c r="A234" s="98" t="s">
        <v>354</v>
      </c>
      <c r="B234" s="98"/>
      <c r="C234" s="98"/>
      <c r="D234" s="99"/>
      <c r="E234" s="99"/>
      <c r="F234" s="92"/>
      <c r="G234" s="93"/>
      <c r="H234" s="93"/>
    </row>
    <row r="235" spans="1:8" ht="18" customHeight="1">
      <c r="A235" s="60" t="s">
        <v>9</v>
      </c>
      <c r="B235" s="60" t="s">
        <v>346</v>
      </c>
      <c r="C235" s="60" t="s">
        <v>347</v>
      </c>
      <c r="D235" s="67" t="s">
        <v>348</v>
      </c>
      <c r="E235" s="60" t="s">
        <v>349</v>
      </c>
      <c r="F235" s="54" t="s">
        <v>350</v>
      </c>
      <c r="G235" s="73" t="s">
        <v>351</v>
      </c>
      <c r="H235" s="73" t="s">
        <v>352</v>
      </c>
    </row>
    <row r="236" spans="1:8" ht="24" customHeight="1">
      <c r="A236" s="96" t="s">
        <v>230</v>
      </c>
      <c r="B236" s="96" t="s">
        <v>526</v>
      </c>
      <c r="C236" s="96" t="s">
        <v>53</v>
      </c>
      <c r="D236" s="97" t="s">
        <v>280</v>
      </c>
      <c r="E236" s="96" t="s">
        <v>382</v>
      </c>
      <c r="F236" s="89"/>
      <c r="G236" s="90"/>
      <c r="H236" s="90"/>
    </row>
    <row r="237" spans="1:8" ht="24" customHeight="1">
      <c r="A237" s="64" t="s">
        <v>356</v>
      </c>
      <c r="B237" s="64" t="s">
        <v>391</v>
      </c>
      <c r="C237" s="64" t="s">
        <v>53</v>
      </c>
      <c r="D237" s="59" t="s">
        <v>392</v>
      </c>
      <c r="E237" s="64" t="s">
        <v>246</v>
      </c>
      <c r="F237" s="55">
        <v>1</v>
      </c>
      <c r="G237" s="56">
        <v>22.11</v>
      </c>
      <c r="H237" s="56">
        <f>ROUND(F237*G237,2)</f>
        <v>22.11</v>
      </c>
    </row>
    <row r="238" spans="1:8" ht="24" customHeight="1">
      <c r="A238" s="64" t="s">
        <v>356</v>
      </c>
      <c r="B238" s="64" t="s">
        <v>395</v>
      </c>
      <c r="C238" s="64" t="s">
        <v>53</v>
      </c>
      <c r="D238" s="59" t="s">
        <v>396</v>
      </c>
      <c r="E238" s="64" t="s">
        <v>246</v>
      </c>
      <c r="F238" s="55">
        <v>3.7153895685769482</v>
      </c>
      <c r="G238" s="56">
        <v>15.53</v>
      </c>
      <c r="H238" s="56">
        <f>ROUND(F238*G238,2)</f>
        <v>57.7</v>
      </c>
    </row>
    <row r="239" spans="1:8" ht="15" customHeight="1" thickBot="1">
      <c r="A239" s="68" t="s">
        <v>354</v>
      </c>
      <c r="B239" s="68"/>
      <c r="C239" s="68"/>
      <c r="D239" s="65"/>
      <c r="E239" s="65"/>
      <c r="F239" s="57"/>
      <c r="G239" s="74" t="s">
        <v>976</v>
      </c>
      <c r="H239" s="75">
        <f>SUM(H237:H238)</f>
        <v>79.81</v>
      </c>
    </row>
    <row r="240" spans="1:8" ht="0.95" customHeight="1" thickTop="1">
      <c r="A240" s="98" t="s">
        <v>354</v>
      </c>
      <c r="B240" s="98"/>
      <c r="C240" s="98"/>
      <c r="D240" s="99"/>
      <c r="E240" s="99"/>
      <c r="F240" s="92"/>
      <c r="G240" s="93"/>
      <c r="H240" s="93"/>
    </row>
    <row r="241" spans="1:8" ht="18" customHeight="1">
      <c r="A241" s="60" t="s">
        <v>12</v>
      </c>
      <c r="B241" s="60" t="s">
        <v>346</v>
      </c>
      <c r="C241" s="60" t="s">
        <v>347</v>
      </c>
      <c r="D241" s="67" t="s">
        <v>348</v>
      </c>
      <c r="E241" s="60" t="s">
        <v>349</v>
      </c>
      <c r="F241" s="54" t="s">
        <v>350</v>
      </c>
      <c r="G241" s="73" t="s">
        <v>351</v>
      </c>
      <c r="H241" s="73" t="s">
        <v>352</v>
      </c>
    </row>
    <row r="242" spans="1:8" ht="24" customHeight="1">
      <c r="A242" s="96" t="s">
        <v>230</v>
      </c>
      <c r="B242" s="96" t="s">
        <v>527</v>
      </c>
      <c r="C242" s="96" t="s">
        <v>53</v>
      </c>
      <c r="D242" s="97" t="s">
        <v>281</v>
      </c>
      <c r="E242" s="96" t="s">
        <v>2</v>
      </c>
      <c r="F242" s="89"/>
      <c r="G242" s="90"/>
      <c r="H242" s="90"/>
    </row>
    <row r="243" spans="1:8" ht="24" customHeight="1">
      <c r="A243" s="64" t="s">
        <v>356</v>
      </c>
      <c r="B243" s="64" t="s">
        <v>395</v>
      </c>
      <c r="C243" s="64" t="s">
        <v>53</v>
      </c>
      <c r="D243" s="59" t="s">
        <v>396</v>
      </c>
      <c r="E243" s="64" t="s">
        <v>246</v>
      </c>
      <c r="F243" s="55">
        <v>0.39987121699935607</v>
      </c>
      <c r="G243" s="56">
        <v>15.53</v>
      </c>
      <c r="H243" s="56">
        <f>ROUND(F243*G243,2)</f>
        <v>6.21</v>
      </c>
    </row>
    <row r="244" spans="1:8" ht="15" customHeight="1" thickBot="1">
      <c r="A244" s="68" t="s">
        <v>354</v>
      </c>
      <c r="B244" s="68"/>
      <c r="C244" s="68"/>
      <c r="D244" s="65"/>
      <c r="E244" s="65"/>
      <c r="F244" s="57"/>
      <c r="G244" s="74" t="s">
        <v>976</v>
      </c>
      <c r="H244" s="75">
        <f>SUM(H243)</f>
        <v>6.21</v>
      </c>
    </row>
    <row r="245" spans="1:8" ht="0.95" customHeight="1" thickTop="1">
      <c r="A245" s="98" t="s">
        <v>354</v>
      </c>
      <c r="B245" s="98"/>
      <c r="C245" s="98"/>
      <c r="D245" s="99"/>
      <c r="E245" s="99"/>
      <c r="F245" s="92"/>
      <c r="G245" s="93"/>
      <c r="H245" s="93"/>
    </row>
    <row r="246" spans="1:8" ht="18" customHeight="1">
      <c r="A246" s="60" t="s">
        <v>13</v>
      </c>
      <c r="B246" s="60" t="s">
        <v>346</v>
      </c>
      <c r="C246" s="60" t="s">
        <v>347</v>
      </c>
      <c r="D246" s="67" t="s">
        <v>348</v>
      </c>
      <c r="E246" s="60" t="s">
        <v>349</v>
      </c>
      <c r="F246" s="54" t="s">
        <v>350</v>
      </c>
      <c r="G246" s="73" t="s">
        <v>351</v>
      </c>
      <c r="H246" s="73" t="s">
        <v>352</v>
      </c>
    </row>
    <row r="247" spans="1:8" ht="24" customHeight="1">
      <c r="A247" s="96" t="s">
        <v>230</v>
      </c>
      <c r="B247" s="96" t="s">
        <v>528</v>
      </c>
      <c r="C247" s="96" t="s">
        <v>53</v>
      </c>
      <c r="D247" s="97" t="s">
        <v>282</v>
      </c>
      <c r="E247" s="96" t="s">
        <v>382</v>
      </c>
      <c r="F247" s="89"/>
      <c r="G247" s="90"/>
      <c r="H247" s="90"/>
    </row>
    <row r="248" spans="1:8" ht="24" customHeight="1">
      <c r="A248" s="64" t="s">
        <v>356</v>
      </c>
      <c r="B248" s="64" t="s">
        <v>529</v>
      </c>
      <c r="C248" s="64" t="s">
        <v>53</v>
      </c>
      <c r="D248" s="59" t="s">
        <v>530</v>
      </c>
      <c r="E248" s="64" t="s">
        <v>246</v>
      </c>
      <c r="F248" s="55">
        <v>0.01</v>
      </c>
      <c r="G248" s="56">
        <v>171.85</v>
      </c>
      <c r="H248" s="56">
        <f>ROUND(F248*G248,2)</f>
        <v>1.72</v>
      </c>
    </row>
    <row r="249" spans="1:8" ht="24" customHeight="1">
      <c r="A249" s="64" t="s">
        <v>356</v>
      </c>
      <c r="B249" s="64" t="s">
        <v>395</v>
      </c>
      <c r="C249" s="64" t="s">
        <v>53</v>
      </c>
      <c r="D249" s="59" t="s">
        <v>396</v>
      </c>
      <c r="E249" s="64" t="s">
        <v>246</v>
      </c>
      <c r="F249" s="55">
        <v>9.6587250482936347E-3</v>
      </c>
      <c r="G249" s="56">
        <v>15.53</v>
      </c>
      <c r="H249" s="56">
        <f>ROUND(F249*G249,2)</f>
        <v>0.15</v>
      </c>
    </row>
    <row r="250" spans="1:8" ht="15" customHeight="1" thickBot="1">
      <c r="A250" s="68" t="s">
        <v>354</v>
      </c>
      <c r="B250" s="68"/>
      <c r="C250" s="68"/>
      <c r="D250" s="65"/>
      <c r="E250" s="65"/>
      <c r="F250" s="57"/>
      <c r="G250" s="74" t="s">
        <v>976</v>
      </c>
      <c r="H250" s="75">
        <f>SUM(H248:H249)</f>
        <v>1.8699999999999999</v>
      </c>
    </row>
    <row r="251" spans="1:8" ht="0.95" customHeight="1" thickTop="1">
      <c r="A251" s="98" t="s">
        <v>354</v>
      </c>
      <c r="B251" s="98"/>
      <c r="C251" s="98"/>
      <c r="D251" s="99"/>
      <c r="E251" s="99"/>
      <c r="F251" s="92"/>
      <c r="G251" s="93"/>
      <c r="H251" s="93"/>
    </row>
    <row r="252" spans="1:8" ht="18" customHeight="1">
      <c r="A252" s="60" t="s">
        <v>14</v>
      </c>
      <c r="B252" s="60" t="s">
        <v>346</v>
      </c>
      <c r="C252" s="60" t="s">
        <v>347</v>
      </c>
      <c r="D252" s="67" t="s">
        <v>348</v>
      </c>
      <c r="E252" s="60" t="s">
        <v>349</v>
      </c>
      <c r="F252" s="54" t="s">
        <v>350</v>
      </c>
      <c r="G252" s="73" t="s">
        <v>351</v>
      </c>
      <c r="H252" s="73" t="s">
        <v>352</v>
      </c>
    </row>
    <row r="253" spans="1:8" ht="24" customHeight="1">
      <c r="A253" s="96" t="s">
        <v>230</v>
      </c>
      <c r="B253" s="96" t="s">
        <v>531</v>
      </c>
      <c r="C253" s="96" t="s">
        <v>53</v>
      </c>
      <c r="D253" s="97" t="s">
        <v>283</v>
      </c>
      <c r="E253" s="96" t="s">
        <v>141</v>
      </c>
      <c r="F253" s="89"/>
      <c r="G253" s="90"/>
      <c r="H253" s="90"/>
    </row>
    <row r="254" spans="1:8" ht="24" customHeight="1">
      <c r="A254" s="64" t="s">
        <v>356</v>
      </c>
      <c r="B254" s="64" t="s">
        <v>532</v>
      </c>
      <c r="C254" s="64" t="s">
        <v>53</v>
      </c>
      <c r="D254" s="59" t="s">
        <v>533</v>
      </c>
      <c r="E254" s="64" t="s">
        <v>246</v>
      </c>
      <c r="F254" s="55">
        <v>1.1411627280079072E-2</v>
      </c>
      <c r="G254" s="56">
        <v>111.29</v>
      </c>
      <c r="H254" s="56">
        <f>ROUND(F254*G254,2)</f>
        <v>1.27</v>
      </c>
    </row>
    <row r="255" spans="1:8" ht="24" customHeight="1">
      <c r="A255" s="64" t="s">
        <v>356</v>
      </c>
      <c r="B255" s="64" t="s">
        <v>534</v>
      </c>
      <c r="C255" s="64" t="s">
        <v>53</v>
      </c>
      <c r="D255" s="59" t="s">
        <v>535</v>
      </c>
      <c r="E255" s="64" t="s">
        <v>246</v>
      </c>
      <c r="F255" s="55">
        <v>2.0000000000000001E-4</v>
      </c>
      <c r="G255" s="56">
        <v>48.77</v>
      </c>
      <c r="H255" s="56">
        <f>ROUND(F255*G255,2)</f>
        <v>0.01</v>
      </c>
    </row>
    <row r="256" spans="1:8" ht="15" customHeight="1" thickBot="1">
      <c r="A256" s="68" t="s">
        <v>354</v>
      </c>
      <c r="B256" s="68"/>
      <c r="C256" s="68"/>
      <c r="D256" s="65"/>
      <c r="E256" s="65"/>
      <c r="F256" s="57"/>
      <c r="G256" s="74" t="s">
        <v>976</v>
      </c>
      <c r="H256" s="75">
        <f>SUM(H254:H255)</f>
        <v>1.28</v>
      </c>
    </row>
    <row r="257" spans="1:8" ht="0.95" customHeight="1" thickTop="1">
      <c r="A257" s="98" t="s">
        <v>354</v>
      </c>
      <c r="B257" s="98"/>
      <c r="C257" s="98"/>
      <c r="D257" s="99"/>
      <c r="E257" s="99"/>
      <c r="F257" s="92"/>
      <c r="G257" s="93"/>
      <c r="H257" s="93"/>
    </row>
    <row r="258" spans="1:8" ht="18" customHeight="1">
      <c r="A258" s="60" t="s">
        <v>174</v>
      </c>
      <c r="B258" s="60" t="s">
        <v>346</v>
      </c>
      <c r="C258" s="60" t="s">
        <v>347</v>
      </c>
      <c r="D258" s="67" t="s">
        <v>348</v>
      </c>
      <c r="E258" s="60" t="s">
        <v>349</v>
      </c>
      <c r="F258" s="54" t="s">
        <v>350</v>
      </c>
      <c r="G258" s="73" t="s">
        <v>351</v>
      </c>
      <c r="H258" s="73" t="s">
        <v>352</v>
      </c>
    </row>
    <row r="259" spans="1:8" ht="24" customHeight="1">
      <c r="A259" s="96" t="s">
        <v>230</v>
      </c>
      <c r="B259" s="96" t="s">
        <v>536</v>
      </c>
      <c r="C259" s="96" t="s">
        <v>53</v>
      </c>
      <c r="D259" s="97" t="s">
        <v>284</v>
      </c>
      <c r="E259" s="96" t="s">
        <v>1</v>
      </c>
      <c r="F259" s="89"/>
      <c r="G259" s="90"/>
      <c r="H259" s="90"/>
    </row>
    <row r="260" spans="1:8" ht="24" customHeight="1">
      <c r="A260" s="64" t="s">
        <v>356</v>
      </c>
      <c r="B260" s="64" t="s">
        <v>537</v>
      </c>
      <c r="C260" s="64" t="s">
        <v>53</v>
      </c>
      <c r="D260" s="59" t="s">
        <v>538</v>
      </c>
      <c r="E260" s="64" t="s">
        <v>246</v>
      </c>
      <c r="F260" s="55">
        <v>2</v>
      </c>
      <c r="G260" s="56">
        <v>27.89</v>
      </c>
      <c r="H260" s="56">
        <f>ROUND(F260*G260,2)</f>
        <v>55.78</v>
      </c>
    </row>
    <row r="261" spans="1:8" ht="24" customHeight="1">
      <c r="A261" s="64" t="s">
        <v>356</v>
      </c>
      <c r="B261" s="64" t="s">
        <v>539</v>
      </c>
      <c r="C261" s="64" t="s">
        <v>53</v>
      </c>
      <c r="D261" s="59" t="s">
        <v>540</v>
      </c>
      <c r="E261" s="64" t="s">
        <v>246</v>
      </c>
      <c r="F261" s="55">
        <v>1</v>
      </c>
      <c r="G261" s="56">
        <v>20.309999999999999</v>
      </c>
      <c r="H261" s="56">
        <f>ROUND(F261*G261,2)</f>
        <v>20.309999999999999</v>
      </c>
    </row>
    <row r="262" spans="1:8" ht="24" customHeight="1">
      <c r="A262" s="64" t="s">
        <v>356</v>
      </c>
      <c r="B262" s="64" t="s">
        <v>395</v>
      </c>
      <c r="C262" s="64" t="s">
        <v>53</v>
      </c>
      <c r="D262" s="59" t="s">
        <v>396</v>
      </c>
      <c r="E262" s="64" t="s">
        <v>246</v>
      </c>
      <c r="F262" s="55">
        <v>2.0663232453316165</v>
      </c>
      <c r="G262" s="56">
        <v>15.53</v>
      </c>
      <c r="H262" s="56">
        <f>ROUND(F262*G262,2)</f>
        <v>32.090000000000003</v>
      </c>
    </row>
    <row r="263" spans="1:8" ht="15" customHeight="1" thickBot="1">
      <c r="A263" s="68" t="s">
        <v>354</v>
      </c>
      <c r="B263" s="68"/>
      <c r="C263" s="68"/>
      <c r="D263" s="65"/>
      <c r="E263" s="65"/>
      <c r="F263" s="57"/>
      <c r="G263" s="74" t="s">
        <v>976</v>
      </c>
      <c r="H263" s="75">
        <f>SUM(H260:H262)</f>
        <v>108.18</v>
      </c>
    </row>
    <row r="264" spans="1:8" ht="0.95" customHeight="1" thickTop="1">
      <c r="A264" s="98" t="s">
        <v>354</v>
      </c>
      <c r="B264" s="98"/>
      <c r="C264" s="98"/>
      <c r="D264" s="99"/>
      <c r="E264" s="99"/>
      <c r="F264" s="92"/>
      <c r="G264" s="93"/>
      <c r="H264" s="93"/>
    </row>
    <row r="265" spans="1:8" ht="18" customHeight="1">
      <c r="A265" s="60" t="s">
        <v>175</v>
      </c>
      <c r="B265" s="60" t="s">
        <v>346</v>
      </c>
      <c r="C265" s="60" t="s">
        <v>347</v>
      </c>
      <c r="D265" s="67" t="s">
        <v>348</v>
      </c>
      <c r="E265" s="60" t="s">
        <v>349</v>
      </c>
      <c r="F265" s="54" t="s">
        <v>350</v>
      </c>
      <c r="G265" s="73" t="s">
        <v>351</v>
      </c>
      <c r="H265" s="73" t="s">
        <v>352</v>
      </c>
    </row>
    <row r="266" spans="1:8" ht="24" customHeight="1">
      <c r="A266" s="96" t="s">
        <v>230</v>
      </c>
      <c r="B266" s="96" t="s">
        <v>541</v>
      </c>
      <c r="C266" s="96" t="s">
        <v>53</v>
      </c>
      <c r="D266" s="97" t="s">
        <v>285</v>
      </c>
      <c r="E266" s="96" t="s">
        <v>1</v>
      </c>
      <c r="F266" s="89"/>
      <c r="G266" s="90"/>
      <c r="H266" s="90"/>
    </row>
    <row r="267" spans="1:8" ht="24" customHeight="1">
      <c r="A267" s="64" t="s">
        <v>356</v>
      </c>
      <c r="B267" s="64" t="s">
        <v>537</v>
      </c>
      <c r="C267" s="64" t="s">
        <v>53</v>
      </c>
      <c r="D267" s="59" t="s">
        <v>538</v>
      </c>
      <c r="E267" s="64" t="s">
        <v>246</v>
      </c>
      <c r="F267" s="55">
        <v>3</v>
      </c>
      <c r="G267" s="56">
        <v>27.89</v>
      </c>
      <c r="H267" s="56">
        <f>ROUND(F267*G267,2)</f>
        <v>83.67</v>
      </c>
    </row>
    <row r="268" spans="1:8" ht="24" customHeight="1">
      <c r="A268" s="64" t="s">
        <v>356</v>
      </c>
      <c r="B268" s="64" t="s">
        <v>539</v>
      </c>
      <c r="C268" s="64" t="s">
        <v>53</v>
      </c>
      <c r="D268" s="59" t="s">
        <v>540</v>
      </c>
      <c r="E268" s="64" t="s">
        <v>246</v>
      </c>
      <c r="F268" s="55">
        <v>1.5</v>
      </c>
      <c r="G268" s="56">
        <v>20.309999999999999</v>
      </c>
      <c r="H268" s="56">
        <f>ROUND(F268*G268,2)</f>
        <v>30.47</v>
      </c>
    </row>
    <row r="269" spans="1:8" ht="24" customHeight="1">
      <c r="A269" s="64" t="s">
        <v>356</v>
      </c>
      <c r="B269" s="64" t="s">
        <v>395</v>
      </c>
      <c r="C269" s="64" t="s">
        <v>53</v>
      </c>
      <c r="D269" s="59" t="s">
        <v>396</v>
      </c>
      <c r="E269" s="64" t="s">
        <v>246</v>
      </c>
      <c r="F269" s="55">
        <v>4.0991629104958154</v>
      </c>
      <c r="G269" s="56">
        <v>15.53</v>
      </c>
      <c r="H269" s="56">
        <f>ROUND(F269*G269,2)</f>
        <v>63.66</v>
      </c>
    </row>
    <row r="270" spans="1:8" ht="15" customHeight="1" thickBot="1">
      <c r="A270" s="68" t="s">
        <v>354</v>
      </c>
      <c r="B270" s="68"/>
      <c r="C270" s="68"/>
      <c r="D270" s="65"/>
      <c r="E270" s="65"/>
      <c r="F270" s="57"/>
      <c r="G270" s="74" t="s">
        <v>976</v>
      </c>
      <c r="H270" s="75">
        <f>SUM(H267:H269)</f>
        <v>177.8</v>
      </c>
    </row>
    <row r="271" spans="1:8" ht="0.95" customHeight="1" thickTop="1">
      <c r="A271" s="98" t="s">
        <v>354</v>
      </c>
      <c r="B271" s="98"/>
      <c r="C271" s="98"/>
      <c r="D271" s="99"/>
      <c r="E271" s="99"/>
      <c r="F271" s="92"/>
      <c r="G271" s="93"/>
      <c r="H271" s="93"/>
    </row>
    <row r="272" spans="1:8" ht="18" customHeight="1">
      <c r="A272" s="60" t="s">
        <v>131</v>
      </c>
      <c r="B272" s="60" t="s">
        <v>346</v>
      </c>
      <c r="C272" s="60" t="s">
        <v>347</v>
      </c>
      <c r="D272" s="67" t="s">
        <v>348</v>
      </c>
      <c r="E272" s="60" t="s">
        <v>349</v>
      </c>
      <c r="F272" s="54" t="s">
        <v>350</v>
      </c>
      <c r="G272" s="73" t="s">
        <v>351</v>
      </c>
      <c r="H272" s="73" t="s">
        <v>352</v>
      </c>
    </row>
    <row r="273" spans="1:8" ht="24" customHeight="1">
      <c r="A273" s="96" t="s">
        <v>230</v>
      </c>
      <c r="B273" s="96" t="s">
        <v>542</v>
      </c>
      <c r="C273" s="96" t="s">
        <v>53</v>
      </c>
      <c r="D273" s="97" t="s">
        <v>286</v>
      </c>
      <c r="E273" s="96" t="s">
        <v>355</v>
      </c>
      <c r="F273" s="89"/>
      <c r="G273" s="90"/>
      <c r="H273" s="90"/>
    </row>
    <row r="274" spans="1:8" ht="36" customHeight="1">
      <c r="A274" s="64" t="s">
        <v>356</v>
      </c>
      <c r="B274" s="64" t="s">
        <v>543</v>
      </c>
      <c r="C274" s="64" t="s">
        <v>53</v>
      </c>
      <c r="D274" s="59" t="s">
        <v>544</v>
      </c>
      <c r="E274" s="64" t="s">
        <v>246</v>
      </c>
      <c r="F274" s="55">
        <v>2E-3</v>
      </c>
      <c r="G274" s="56">
        <v>262.32</v>
      </c>
      <c r="H274" s="56">
        <f>ROUND(F274*G274,2)</f>
        <v>0.52</v>
      </c>
    </row>
    <row r="275" spans="1:8" ht="24" customHeight="1">
      <c r="A275" s="64" t="s">
        <v>356</v>
      </c>
      <c r="B275" s="64" t="s">
        <v>395</v>
      </c>
      <c r="C275" s="64" t="s">
        <v>53</v>
      </c>
      <c r="D275" s="59" t="s">
        <v>396</v>
      </c>
      <c r="E275" s="64" t="s">
        <v>246</v>
      </c>
      <c r="F275" s="55">
        <v>1.2878300064391513E-3</v>
      </c>
      <c r="G275" s="56">
        <v>15.53</v>
      </c>
      <c r="H275" s="56">
        <f>ROUND(F275*G275,2)</f>
        <v>0.02</v>
      </c>
    </row>
    <row r="276" spans="1:8" ht="15" customHeight="1" thickBot="1">
      <c r="A276" s="68" t="s">
        <v>354</v>
      </c>
      <c r="B276" s="68"/>
      <c r="C276" s="68"/>
      <c r="D276" s="65"/>
      <c r="E276" s="65"/>
      <c r="F276" s="57"/>
      <c r="G276" s="74" t="s">
        <v>976</v>
      </c>
      <c r="H276" s="75">
        <f>SUM(H274:H275)</f>
        <v>0.54</v>
      </c>
    </row>
    <row r="277" spans="1:8" ht="0.95" customHeight="1" thickTop="1">
      <c r="A277" s="98" t="s">
        <v>354</v>
      </c>
      <c r="B277" s="98"/>
      <c r="C277" s="98"/>
      <c r="D277" s="99"/>
      <c r="E277" s="99"/>
      <c r="F277" s="92"/>
      <c r="G277" s="93"/>
      <c r="H277" s="93"/>
    </row>
    <row r="278" spans="1:8" ht="18" customHeight="1">
      <c r="A278" s="60" t="s">
        <v>85</v>
      </c>
      <c r="B278" s="60" t="s">
        <v>346</v>
      </c>
      <c r="C278" s="60" t="s">
        <v>347</v>
      </c>
      <c r="D278" s="67" t="s">
        <v>348</v>
      </c>
      <c r="E278" s="60" t="s">
        <v>349</v>
      </c>
      <c r="F278" s="54" t="s">
        <v>350</v>
      </c>
      <c r="G278" s="73" t="s">
        <v>351</v>
      </c>
      <c r="H278" s="73" t="s">
        <v>352</v>
      </c>
    </row>
    <row r="279" spans="1:8" ht="24" customHeight="1">
      <c r="A279" s="96" t="s">
        <v>230</v>
      </c>
      <c r="B279" s="96" t="s">
        <v>545</v>
      </c>
      <c r="C279" s="96" t="s">
        <v>53</v>
      </c>
      <c r="D279" s="97" t="s">
        <v>287</v>
      </c>
      <c r="E279" s="96" t="s">
        <v>382</v>
      </c>
      <c r="F279" s="89"/>
      <c r="G279" s="90"/>
      <c r="H279" s="90"/>
    </row>
    <row r="280" spans="1:8" ht="24" customHeight="1">
      <c r="A280" s="64" t="s">
        <v>356</v>
      </c>
      <c r="B280" s="64" t="s">
        <v>529</v>
      </c>
      <c r="C280" s="64" t="s">
        <v>53</v>
      </c>
      <c r="D280" s="59" t="s">
        <v>530</v>
      </c>
      <c r="E280" s="64" t="s">
        <v>246</v>
      </c>
      <c r="F280" s="55">
        <v>8.9999999999999993E-3</v>
      </c>
      <c r="G280" s="56">
        <v>171.85</v>
      </c>
      <c r="H280" s="56">
        <f>ROUND(F280*G280,2)</f>
        <v>1.55</v>
      </c>
    </row>
    <row r="281" spans="1:8" ht="24" customHeight="1">
      <c r="A281" s="64" t="s">
        <v>356</v>
      </c>
      <c r="B281" s="64" t="s">
        <v>546</v>
      </c>
      <c r="C281" s="64" t="s">
        <v>53</v>
      </c>
      <c r="D281" s="59" t="s">
        <v>547</v>
      </c>
      <c r="E281" s="64" t="s">
        <v>246</v>
      </c>
      <c r="F281" s="55">
        <v>2.0000000000000001E-4</v>
      </c>
      <c r="G281" s="56">
        <v>61.94</v>
      </c>
      <c r="H281" s="56">
        <f>ROUND(F281*G281,2)</f>
        <v>0.01</v>
      </c>
    </row>
    <row r="282" spans="1:8" ht="36" customHeight="1">
      <c r="A282" s="64" t="s">
        <v>356</v>
      </c>
      <c r="B282" s="64" t="s">
        <v>543</v>
      </c>
      <c r="C282" s="64" t="s">
        <v>53</v>
      </c>
      <c r="D282" s="59" t="s">
        <v>544</v>
      </c>
      <c r="E282" s="64" t="s">
        <v>246</v>
      </c>
      <c r="F282" s="55">
        <v>1.2E-2</v>
      </c>
      <c r="G282" s="56">
        <v>262.32</v>
      </c>
      <c r="H282" s="56">
        <f>ROUND(F282*G282,2)</f>
        <v>3.15</v>
      </c>
    </row>
    <row r="283" spans="1:8" ht="24" customHeight="1">
      <c r="A283" s="64" t="s">
        <v>356</v>
      </c>
      <c r="B283" s="64" t="s">
        <v>395</v>
      </c>
      <c r="C283" s="64" t="s">
        <v>53</v>
      </c>
      <c r="D283" s="59" t="s">
        <v>396</v>
      </c>
      <c r="E283" s="64" t="s">
        <v>246</v>
      </c>
      <c r="F283" s="55">
        <v>1.2878300064391799E-3</v>
      </c>
      <c r="G283" s="56">
        <v>15.53</v>
      </c>
      <c r="H283" s="56">
        <f>ROUND(F283*G283,2)</f>
        <v>0.02</v>
      </c>
    </row>
    <row r="284" spans="1:8" ht="15" customHeight="1" thickBot="1">
      <c r="A284" s="68" t="s">
        <v>354</v>
      </c>
      <c r="B284" s="68"/>
      <c r="C284" s="68"/>
      <c r="D284" s="65"/>
      <c r="E284" s="65"/>
      <c r="F284" s="57"/>
      <c r="G284" s="74" t="s">
        <v>976</v>
      </c>
      <c r="H284" s="75">
        <f>SUM(H280:H283)</f>
        <v>4.7299999999999995</v>
      </c>
    </row>
    <row r="285" spans="1:8" ht="0.95" customHeight="1" thickTop="1">
      <c r="A285" s="98" t="s">
        <v>354</v>
      </c>
      <c r="B285" s="98"/>
      <c r="C285" s="98"/>
      <c r="D285" s="99"/>
      <c r="E285" s="99"/>
      <c r="F285" s="92"/>
      <c r="G285" s="93"/>
      <c r="H285" s="93"/>
    </row>
    <row r="286" spans="1:8" ht="18" customHeight="1">
      <c r="A286" s="60" t="s">
        <v>86</v>
      </c>
      <c r="B286" s="60" t="s">
        <v>346</v>
      </c>
      <c r="C286" s="60" t="s">
        <v>347</v>
      </c>
      <c r="D286" s="67" t="s">
        <v>348</v>
      </c>
      <c r="E286" s="60" t="s">
        <v>349</v>
      </c>
      <c r="F286" s="54" t="s">
        <v>350</v>
      </c>
      <c r="G286" s="73" t="s">
        <v>351</v>
      </c>
      <c r="H286" s="73" t="s">
        <v>352</v>
      </c>
    </row>
    <row r="287" spans="1:8" ht="24" customHeight="1">
      <c r="A287" s="96" t="s">
        <v>230</v>
      </c>
      <c r="B287" s="96" t="s">
        <v>528</v>
      </c>
      <c r="C287" s="96" t="s">
        <v>53</v>
      </c>
      <c r="D287" s="97" t="s">
        <v>282</v>
      </c>
      <c r="E287" s="96" t="s">
        <v>382</v>
      </c>
      <c r="F287" s="89"/>
      <c r="G287" s="90"/>
      <c r="H287" s="90"/>
    </row>
    <row r="288" spans="1:8" ht="24" customHeight="1">
      <c r="A288" s="64" t="s">
        <v>356</v>
      </c>
      <c r="B288" s="64" t="s">
        <v>529</v>
      </c>
      <c r="C288" s="64" t="s">
        <v>53</v>
      </c>
      <c r="D288" s="59" t="s">
        <v>530</v>
      </c>
      <c r="E288" s="64" t="s">
        <v>246</v>
      </c>
      <c r="F288" s="55">
        <v>0.01</v>
      </c>
      <c r="G288" s="56">
        <v>171.85</v>
      </c>
      <c r="H288" s="56">
        <f>ROUND(F288*G288,2)</f>
        <v>1.72</v>
      </c>
    </row>
    <row r="289" spans="1:8" ht="24" customHeight="1">
      <c r="A289" s="64" t="s">
        <v>356</v>
      </c>
      <c r="B289" s="64" t="s">
        <v>395</v>
      </c>
      <c r="C289" s="64" t="s">
        <v>53</v>
      </c>
      <c r="D289" s="59" t="s">
        <v>396</v>
      </c>
      <c r="E289" s="64" t="s">
        <v>246</v>
      </c>
      <c r="F289" s="55">
        <v>9.6587250482936347E-3</v>
      </c>
      <c r="G289" s="56">
        <v>15.53</v>
      </c>
      <c r="H289" s="56">
        <f>ROUND(F289*G289,2)</f>
        <v>0.15</v>
      </c>
    </row>
    <row r="290" spans="1:8" ht="15" customHeight="1" thickBot="1">
      <c r="A290" s="68" t="s">
        <v>354</v>
      </c>
      <c r="B290" s="68"/>
      <c r="C290" s="68"/>
      <c r="D290" s="65"/>
      <c r="E290" s="65"/>
      <c r="F290" s="57"/>
      <c r="G290" s="74" t="s">
        <v>976</v>
      </c>
      <c r="H290" s="75">
        <f>SUM(H288:H289)</f>
        <v>1.8699999999999999</v>
      </c>
    </row>
    <row r="291" spans="1:8" ht="0.95" customHeight="1" thickTop="1">
      <c r="A291" s="98" t="s">
        <v>354</v>
      </c>
      <c r="B291" s="98"/>
      <c r="C291" s="98"/>
      <c r="D291" s="99"/>
      <c r="E291" s="99"/>
      <c r="F291" s="92"/>
      <c r="G291" s="93"/>
      <c r="H291" s="93"/>
    </row>
    <row r="292" spans="1:8" ht="18" customHeight="1">
      <c r="A292" s="60" t="s">
        <v>87</v>
      </c>
      <c r="B292" s="60" t="s">
        <v>346</v>
      </c>
      <c r="C292" s="60" t="s">
        <v>347</v>
      </c>
      <c r="D292" s="67" t="s">
        <v>348</v>
      </c>
      <c r="E292" s="60" t="s">
        <v>349</v>
      </c>
      <c r="F292" s="54" t="s">
        <v>350</v>
      </c>
      <c r="G292" s="73" t="s">
        <v>351</v>
      </c>
      <c r="H292" s="73" t="s">
        <v>352</v>
      </c>
    </row>
    <row r="293" spans="1:8" ht="24" customHeight="1">
      <c r="A293" s="96" t="s">
        <v>230</v>
      </c>
      <c r="B293" s="96" t="s">
        <v>548</v>
      </c>
      <c r="C293" s="96" t="s">
        <v>53</v>
      </c>
      <c r="D293" s="97" t="s">
        <v>288</v>
      </c>
      <c r="E293" s="96" t="s">
        <v>382</v>
      </c>
      <c r="F293" s="89"/>
      <c r="G293" s="90"/>
      <c r="H293" s="90"/>
    </row>
    <row r="294" spans="1:8" ht="24" customHeight="1">
      <c r="A294" s="64" t="s">
        <v>356</v>
      </c>
      <c r="B294" s="64" t="s">
        <v>532</v>
      </c>
      <c r="C294" s="64" t="s">
        <v>53</v>
      </c>
      <c r="D294" s="59" t="s">
        <v>533</v>
      </c>
      <c r="E294" s="64" t="s">
        <v>246</v>
      </c>
      <c r="F294" s="55">
        <v>2.0037739239823885E-2</v>
      </c>
      <c r="G294" s="56">
        <v>111.29</v>
      </c>
      <c r="H294" s="56">
        <f>ROUND(F294*G294,2)</f>
        <v>2.23</v>
      </c>
    </row>
    <row r="295" spans="1:8" ht="24" customHeight="1">
      <c r="A295" s="64" t="s">
        <v>356</v>
      </c>
      <c r="B295" s="64" t="s">
        <v>534</v>
      </c>
      <c r="C295" s="64" t="s">
        <v>53</v>
      </c>
      <c r="D295" s="59" t="s">
        <v>535</v>
      </c>
      <c r="E295" s="64" t="s">
        <v>246</v>
      </c>
      <c r="F295" s="55">
        <v>5.0000000000000001E-3</v>
      </c>
      <c r="G295" s="56">
        <v>48.77</v>
      </c>
      <c r="H295" s="56">
        <f>ROUND(F295*G295,2)</f>
        <v>0.24</v>
      </c>
    </row>
    <row r="296" spans="1:8" ht="15" customHeight="1" thickBot="1">
      <c r="A296" s="68" t="s">
        <v>354</v>
      </c>
      <c r="B296" s="68"/>
      <c r="C296" s="68"/>
      <c r="D296" s="65"/>
      <c r="E296" s="65"/>
      <c r="F296" s="57"/>
      <c r="G296" s="74" t="s">
        <v>976</v>
      </c>
      <c r="H296" s="75">
        <f>SUM(H294:H295)</f>
        <v>2.4699999999999998</v>
      </c>
    </row>
    <row r="297" spans="1:8" ht="0.95" customHeight="1" thickTop="1">
      <c r="A297" s="98" t="s">
        <v>354</v>
      </c>
      <c r="B297" s="98"/>
      <c r="C297" s="98"/>
      <c r="D297" s="99"/>
      <c r="E297" s="99"/>
      <c r="F297" s="92"/>
      <c r="G297" s="93"/>
      <c r="H297" s="93"/>
    </row>
    <row r="298" spans="1:8" ht="18" customHeight="1">
      <c r="A298" s="60" t="s">
        <v>88</v>
      </c>
      <c r="B298" s="60" t="s">
        <v>346</v>
      </c>
      <c r="C298" s="60" t="s">
        <v>347</v>
      </c>
      <c r="D298" s="67" t="s">
        <v>348</v>
      </c>
      <c r="E298" s="60" t="s">
        <v>349</v>
      </c>
      <c r="F298" s="54" t="s">
        <v>350</v>
      </c>
      <c r="G298" s="73" t="s">
        <v>351</v>
      </c>
      <c r="H298" s="73" t="s">
        <v>352</v>
      </c>
    </row>
    <row r="299" spans="1:8" ht="36" customHeight="1">
      <c r="A299" s="96" t="s">
        <v>230</v>
      </c>
      <c r="B299" s="96" t="s">
        <v>549</v>
      </c>
      <c r="C299" s="96" t="s">
        <v>50</v>
      </c>
      <c r="D299" s="97" t="s">
        <v>147</v>
      </c>
      <c r="E299" s="96" t="s">
        <v>52</v>
      </c>
      <c r="F299" s="89"/>
      <c r="G299" s="90"/>
      <c r="H299" s="90"/>
    </row>
    <row r="300" spans="1:8" ht="60" customHeight="1">
      <c r="A300" s="64" t="s">
        <v>362</v>
      </c>
      <c r="B300" s="64" t="s">
        <v>550</v>
      </c>
      <c r="C300" s="64" t="s">
        <v>50</v>
      </c>
      <c r="D300" s="59" t="s">
        <v>551</v>
      </c>
      <c r="E300" s="64" t="s">
        <v>552</v>
      </c>
      <c r="F300" s="55">
        <v>6.462585034013606E-3</v>
      </c>
      <c r="G300" s="56">
        <v>235.2</v>
      </c>
      <c r="H300" s="56">
        <f>ROUND(F300*G300,2)</f>
        <v>1.52</v>
      </c>
    </row>
    <row r="301" spans="1:8" ht="60" customHeight="1">
      <c r="A301" s="64" t="s">
        <v>362</v>
      </c>
      <c r="B301" s="64" t="s">
        <v>553</v>
      </c>
      <c r="C301" s="64" t="s">
        <v>50</v>
      </c>
      <c r="D301" s="59" t="s">
        <v>554</v>
      </c>
      <c r="E301" s="64" t="s">
        <v>555</v>
      </c>
      <c r="F301" s="55">
        <v>1.5E-3</v>
      </c>
      <c r="G301" s="56">
        <v>49.09</v>
      </c>
      <c r="H301" s="56">
        <f>ROUND(F301*G301,2)</f>
        <v>7.0000000000000007E-2</v>
      </c>
    </row>
    <row r="302" spans="1:8" ht="15" customHeight="1" thickBot="1">
      <c r="A302" s="68" t="s">
        <v>354</v>
      </c>
      <c r="B302" s="68"/>
      <c r="C302" s="68"/>
      <c r="D302" s="65"/>
      <c r="E302" s="65"/>
      <c r="F302" s="57"/>
      <c r="G302" s="74" t="s">
        <v>976</v>
      </c>
      <c r="H302" s="75">
        <f>SUM(H300:H301)</f>
        <v>1.59</v>
      </c>
    </row>
    <row r="303" spans="1:8" ht="0.95" customHeight="1" thickTop="1">
      <c r="A303" s="98" t="s">
        <v>354</v>
      </c>
      <c r="B303" s="98"/>
      <c r="C303" s="98"/>
      <c r="D303" s="99"/>
      <c r="E303" s="99"/>
      <c r="F303" s="92"/>
      <c r="G303" s="93"/>
      <c r="H303" s="93"/>
    </row>
    <row r="304" spans="1:8" ht="18" customHeight="1">
      <c r="A304" s="60" t="s">
        <v>89</v>
      </c>
      <c r="B304" s="60" t="s">
        <v>346</v>
      </c>
      <c r="C304" s="60" t="s">
        <v>347</v>
      </c>
      <c r="D304" s="67" t="s">
        <v>348</v>
      </c>
      <c r="E304" s="60" t="s">
        <v>349</v>
      </c>
      <c r="F304" s="54" t="s">
        <v>350</v>
      </c>
      <c r="G304" s="73" t="s">
        <v>351</v>
      </c>
      <c r="H304" s="73" t="s">
        <v>352</v>
      </c>
    </row>
    <row r="305" spans="1:8" ht="24" customHeight="1">
      <c r="A305" s="96" t="s">
        <v>230</v>
      </c>
      <c r="B305" s="96" t="s">
        <v>556</v>
      </c>
      <c r="C305" s="96" t="s">
        <v>53</v>
      </c>
      <c r="D305" s="97" t="s">
        <v>290</v>
      </c>
      <c r="E305" s="96" t="s">
        <v>382</v>
      </c>
      <c r="F305" s="89"/>
      <c r="G305" s="90"/>
      <c r="H305" s="90"/>
    </row>
    <row r="306" spans="1:8" ht="24" customHeight="1">
      <c r="A306" s="64" t="s">
        <v>356</v>
      </c>
      <c r="B306" s="64" t="s">
        <v>557</v>
      </c>
      <c r="C306" s="64" t="s">
        <v>53</v>
      </c>
      <c r="D306" s="59" t="s">
        <v>558</v>
      </c>
      <c r="E306" s="64" t="s">
        <v>246</v>
      </c>
      <c r="F306" s="55">
        <v>4.0000000000000001E-3</v>
      </c>
      <c r="G306" s="56">
        <v>152.58000000000001</v>
      </c>
      <c r="H306" s="56">
        <f t="shared" ref="H306:H316" si="7">ROUND(F306*G306,2)</f>
        <v>0.61</v>
      </c>
    </row>
    <row r="307" spans="1:8" ht="24" customHeight="1">
      <c r="A307" s="64" t="s">
        <v>356</v>
      </c>
      <c r="B307" s="64" t="s">
        <v>559</v>
      </c>
      <c r="C307" s="64" t="s">
        <v>53</v>
      </c>
      <c r="D307" s="59" t="s">
        <v>560</v>
      </c>
      <c r="E307" s="64" t="s">
        <v>246</v>
      </c>
      <c r="F307" s="55">
        <v>1E-4</v>
      </c>
      <c r="G307" s="56">
        <v>50.44</v>
      </c>
      <c r="H307" s="56">
        <f t="shared" si="7"/>
        <v>0.01</v>
      </c>
    </row>
    <row r="308" spans="1:8" ht="24" customHeight="1">
      <c r="A308" s="64" t="s">
        <v>356</v>
      </c>
      <c r="B308" s="64" t="s">
        <v>561</v>
      </c>
      <c r="C308" s="64" t="s">
        <v>53</v>
      </c>
      <c r="D308" s="59" t="s">
        <v>562</v>
      </c>
      <c r="E308" s="64" t="s">
        <v>246</v>
      </c>
      <c r="F308" s="55">
        <v>8.0000000000000002E-3</v>
      </c>
      <c r="G308" s="56">
        <v>120.62</v>
      </c>
      <c r="H308" s="56">
        <f t="shared" si="7"/>
        <v>0.96</v>
      </c>
    </row>
    <row r="309" spans="1:8" ht="24" customHeight="1">
      <c r="A309" s="64" t="s">
        <v>356</v>
      </c>
      <c r="B309" s="64" t="s">
        <v>563</v>
      </c>
      <c r="C309" s="64" t="s">
        <v>53</v>
      </c>
      <c r="D309" s="59" t="s">
        <v>564</v>
      </c>
      <c r="E309" s="64" t="s">
        <v>246</v>
      </c>
      <c r="F309" s="55">
        <v>4.0000000000000001E-3</v>
      </c>
      <c r="G309" s="56">
        <v>150.28</v>
      </c>
      <c r="H309" s="56">
        <f t="shared" si="7"/>
        <v>0.6</v>
      </c>
    </row>
    <row r="310" spans="1:8" ht="36" customHeight="1">
      <c r="A310" s="64" t="s">
        <v>356</v>
      </c>
      <c r="B310" s="64" t="s">
        <v>565</v>
      </c>
      <c r="C310" s="64" t="s">
        <v>53</v>
      </c>
      <c r="D310" s="59" t="s">
        <v>566</v>
      </c>
      <c r="E310" s="64" t="s">
        <v>246</v>
      </c>
      <c r="F310" s="55">
        <v>3.0000000000000001E-3</v>
      </c>
      <c r="G310" s="56">
        <v>223.54</v>
      </c>
      <c r="H310" s="56">
        <f t="shared" si="7"/>
        <v>0.67</v>
      </c>
    </row>
    <row r="311" spans="1:8" ht="36" customHeight="1">
      <c r="A311" s="64" t="s">
        <v>356</v>
      </c>
      <c r="B311" s="64" t="s">
        <v>567</v>
      </c>
      <c r="C311" s="64" t="s">
        <v>53</v>
      </c>
      <c r="D311" s="59" t="s">
        <v>568</v>
      </c>
      <c r="E311" s="64" t="s">
        <v>246</v>
      </c>
      <c r="F311" s="55">
        <v>3.3300000000000001E-3</v>
      </c>
      <c r="G311" s="56">
        <v>146.37</v>
      </c>
      <c r="H311" s="56">
        <f t="shared" si="7"/>
        <v>0.49</v>
      </c>
    </row>
    <row r="312" spans="1:8" ht="24" customHeight="1">
      <c r="A312" s="64" t="s">
        <v>356</v>
      </c>
      <c r="B312" s="64" t="s">
        <v>569</v>
      </c>
      <c r="C312" s="64" t="s">
        <v>53</v>
      </c>
      <c r="D312" s="59" t="s">
        <v>570</v>
      </c>
      <c r="E312" s="64" t="s">
        <v>246</v>
      </c>
      <c r="F312" s="55">
        <v>1.4300000000000001E-3</v>
      </c>
      <c r="G312" s="56">
        <v>4.22</v>
      </c>
      <c r="H312" s="56">
        <f t="shared" si="7"/>
        <v>0.01</v>
      </c>
    </row>
    <row r="313" spans="1:8" ht="36" customHeight="1">
      <c r="A313" s="64" t="s">
        <v>356</v>
      </c>
      <c r="B313" s="64" t="s">
        <v>571</v>
      </c>
      <c r="C313" s="64" t="s">
        <v>53</v>
      </c>
      <c r="D313" s="59" t="s">
        <v>572</v>
      </c>
      <c r="E313" s="64" t="s">
        <v>246</v>
      </c>
      <c r="F313" s="55">
        <v>2.5000000000000001E-4</v>
      </c>
      <c r="G313" s="56">
        <v>32.85</v>
      </c>
      <c r="H313" s="56">
        <f t="shared" si="7"/>
        <v>0.01</v>
      </c>
    </row>
    <row r="314" spans="1:8" ht="24" customHeight="1">
      <c r="A314" s="64" t="s">
        <v>356</v>
      </c>
      <c r="B314" s="64" t="s">
        <v>573</v>
      </c>
      <c r="C314" s="64" t="s">
        <v>53</v>
      </c>
      <c r="D314" s="59" t="s">
        <v>574</v>
      </c>
      <c r="E314" s="64" t="s">
        <v>246</v>
      </c>
      <c r="F314" s="55">
        <v>3.3300000000000001E-3</v>
      </c>
      <c r="G314" s="56">
        <v>5.63</v>
      </c>
      <c r="H314" s="56">
        <f t="shared" si="7"/>
        <v>0.02</v>
      </c>
    </row>
    <row r="315" spans="1:8" ht="36" customHeight="1">
      <c r="A315" s="64" t="s">
        <v>356</v>
      </c>
      <c r="B315" s="64" t="s">
        <v>575</v>
      </c>
      <c r="C315" s="64" t="s">
        <v>53</v>
      </c>
      <c r="D315" s="59" t="s">
        <v>576</v>
      </c>
      <c r="E315" s="64" t="s">
        <v>246</v>
      </c>
      <c r="F315" s="55">
        <v>1.4999999999999999E-4</v>
      </c>
      <c r="G315" s="56">
        <v>94.22</v>
      </c>
      <c r="H315" s="56">
        <f t="shared" si="7"/>
        <v>0.01</v>
      </c>
    </row>
    <row r="316" spans="1:8" ht="24" customHeight="1">
      <c r="A316" s="64" t="s">
        <v>356</v>
      </c>
      <c r="B316" s="64" t="s">
        <v>395</v>
      </c>
      <c r="C316" s="64" t="s">
        <v>53</v>
      </c>
      <c r="D316" s="59" t="s">
        <v>396</v>
      </c>
      <c r="E316" s="64" t="s">
        <v>246</v>
      </c>
      <c r="F316" s="55">
        <v>5.7952350289761905E-3</v>
      </c>
      <c r="G316" s="56">
        <v>15.53</v>
      </c>
      <c r="H316" s="56">
        <f t="shared" si="7"/>
        <v>0.09</v>
      </c>
    </row>
    <row r="317" spans="1:8" ht="15" customHeight="1" thickBot="1">
      <c r="A317" s="68" t="s">
        <v>354</v>
      </c>
      <c r="B317" s="68"/>
      <c r="C317" s="68"/>
      <c r="D317" s="65"/>
      <c r="E317" s="65"/>
      <c r="F317" s="57"/>
      <c r="G317" s="74" t="s">
        <v>976</v>
      </c>
      <c r="H317" s="75">
        <f>SUM(H306:H316)</f>
        <v>3.4799999999999991</v>
      </c>
    </row>
    <row r="318" spans="1:8" ht="0.95" customHeight="1" thickTop="1">
      <c r="A318" s="98" t="s">
        <v>354</v>
      </c>
      <c r="B318" s="98"/>
      <c r="C318" s="98"/>
      <c r="D318" s="99"/>
      <c r="E318" s="99"/>
      <c r="F318" s="92"/>
      <c r="G318" s="93"/>
      <c r="H318" s="93"/>
    </row>
    <row r="319" spans="1:8" ht="18" customHeight="1">
      <c r="A319" s="60" t="s">
        <v>176</v>
      </c>
      <c r="B319" s="60" t="s">
        <v>346</v>
      </c>
      <c r="C319" s="60" t="s">
        <v>347</v>
      </c>
      <c r="D319" s="67" t="s">
        <v>348</v>
      </c>
      <c r="E319" s="60" t="s">
        <v>349</v>
      </c>
      <c r="F319" s="54" t="s">
        <v>350</v>
      </c>
      <c r="G319" s="73" t="s">
        <v>351</v>
      </c>
      <c r="H319" s="73" t="s">
        <v>352</v>
      </c>
    </row>
    <row r="320" spans="1:8" ht="24" customHeight="1">
      <c r="A320" s="96" t="s">
        <v>230</v>
      </c>
      <c r="B320" s="96" t="s">
        <v>148</v>
      </c>
      <c r="C320" s="96" t="s">
        <v>51</v>
      </c>
      <c r="D320" s="97" t="s">
        <v>90</v>
      </c>
      <c r="E320" s="96" t="s">
        <v>318</v>
      </c>
      <c r="F320" s="89"/>
      <c r="G320" s="90"/>
      <c r="H320" s="90"/>
    </row>
    <row r="321" spans="1:8" ht="24" customHeight="1">
      <c r="A321" s="64"/>
      <c r="B321" s="64" t="s">
        <v>982</v>
      </c>
      <c r="C321" s="64" t="s">
        <v>51</v>
      </c>
      <c r="D321" s="59" t="s">
        <v>981</v>
      </c>
      <c r="E321" s="64" t="s">
        <v>977</v>
      </c>
      <c r="F321" s="55">
        <v>6.9999999999999999E-4</v>
      </c>
      <c r="G321" s="56">
        <v>236.29</v>
      </c>
      <c r="H321" s="56">
        <f>ROUND(F321*G321,2)</f>
        <v>0.17</v>
      </c>
    </row>
    <row r="322" spans="1:8" ht="24" customHeight="1">
      <c r="A322" s="64"/>
      <c r="B322" s="64" t="s">
        <v>984</v>
      </c>
      <c r="C322" s="64" t="s">
        <v>51</v>
      </c>
      <c r="D322" s="59" t="s">
        <v>983</v>
      </c>
      <c r="E322" s="64" t="s">
        <v>978</v>
      </c>
      <c r="F322" s="55">
        <v>1.8497850596005372E-4</v>
      </c>
      <c r="G322" s="56">
        <v>50.62</v>
      </c>
      <c r="H322" s="56">
        <f>ROUND(F322*G322,2)</f>
        <v>0.01</v>
      </c>
    </row>
    <row r="323" spans="1:8" ht="24" customHeight="1">
      <c r="A323" s="64"/>
      <c r="B323" s="64" t="s">
        <v>986</v>
      </c>
      <c r="C323" s="64" t="s">
        <v>51</v>
      </c>
      <c r="D323" s="59" t="s">
        <v>985</v>
      </c>
      <c r="E323" s="64" t="s">
        <v>978</v>
      </c>
      <c r="F323" s="55">
        <v>6.0313630880578953E-4</v>
      </c>
      <c r="G323" s="56">
        <v>16.579999999999998</v>
      </c>
      <c r="H323" s="56">
        <f>ROUND(F323*G323,2)</f>
        <v>0.01</v>
      </c>
    </row>
    <row r="324" spans="1:8" ht="15" customHeight="1" thickBot="1">
      <c r="A324" s="68" t="s">
        <v>354</v>
      </c>
      <c r="B324" s="68"/>
      <c r="C324" s="68"/>
      <c r="D324" s="65"/>
      <c r="E324" s="65"/>
      <c r="F324" s="57"/>
      <c r="G324" s="74" t="s">
        <v>976</v>
      </c>
      <c r="H324" s="75">
        <f>SUM(H321:H323)</f>
        <v>0.19000000000000003</v>
      </c>
    </row>
    <row r="325" spans="1:8" ht="0.75" customHeight="1" thickTop="1">
      <c r="A325" s="98" t="s">
        <v>354</v>
      </c>
      <c r="B325" s="98"/>
      <c r="C325" s="98"/>
      <c r="D325" s="99"/>
      <c r="E325" s="99"/>
      <c r="F325" s="92"/>
      <c r="G325" s="93"/>
      <c r="H325" s="93"/>
    </row>
    <row r="326" spans="1:8" ht="15">
      <c r="A326" s="60" t="s">
        <v>99</v>
      </c>
      <c r="B326" s="60" t="s">
        <v>346</v>
      </c>
      <c r="C326" s="60" t="s">
        <v>347</v>
      </c>
      <c r="D326" s="67" t="s">
        <v>348</v>
      </c>
      <c r="E326" s="60" t="s">
        <v>349</v>
      </c>
      <c r="F326" s="54" t="s">
        <v>350</v>
      </c>
      <c r="G326" s="73" t="s">
        <v>351</v>
      </c>
      <c r="H326" s="73" t="s">
        <v>352</v>
      </c>
    </row>
    <row r="327" spans="1:8" ht="24" customHeight="1">
      <c r="A327" s="96" t="s">
        <v>230</v>
      </c>
      <c r="B327" s="96" t="s">
        <v>577</v>
      </c>
      <c r="C327" s="96" t="s">
        <v>53</v>
      </c>
      <c r="D327" s="97" t="s">
        <v>291</v>
      </c>
      <c r="E327" s="96" t="s">
        <v>2</v>
      </c>
      <c r="F327" s="89"/>
      <c r="G327" s="90"/>
      <c r="H327" s="90"/>
    </row>
    <row r="328" spans="1:8" ht="24" customHeight="1">
      <c r="A328" s="64" t="s">
        <v>356</v>
      </c>
      <c r="B328" s="64" t="s">
        <v>578</v>
      </c>
      <c r="C328" s="64" t="s">
        <v>53</v>
      </c>
      <c r="D328" s="59" t="s">
        <v>579</v>
      </c>
      <c r="E328" s="64" t="s">
        <v>246</v>
      </c>
      <c r="F328" s="55">
        <v>2.5000000000000001E-2</v>
      </c>
      <c r="G328" s="56">
        <v>13.01</v>
      </c>
      <c r="H328" s="56">
        <f t="shared" ref="H328:H333" si="8">ROUND(F328*G328,2)</f>
        <v>0.33</v>
      </c>
    </row>
    <row r="329" spans="1:8" ht="24" customHeight="1">
      <c r="A329" s="64" t="s">
        <v>356</v>
      </c>
      <c r="B329" s="64" t="s">
        <v>580</v>
      </c>
      <c r="C329" s="64" t="s">
        <v>53</v>
      </c>
      <c r="D329" s="59" t="s">
        <v>581</v>
      </c>
      <c r="E329" s="64" t="s">
        <v>246</v>
      </c>
      <c r="F329" s="55">
        <v>3.4000000000000002E-2</v>
      </c>
      <c r="G329" s="56">
        <v>2.5099999999999998</v>
      </c>
      <c r="H329" s="56">
        <f t="shared" si="8"/>
        <v>0.09</v>
      </c>
    </row>
    <row r="330" spans="1:8" ht="24" customHeight="1">
      <c r="A330" s="64" t="s">
        <v>356</v>
      </c>
      <c r="B330" s="64" t="s">
        <v>391</v>
      </c>
      <c r="C330" s="64" t="s">
        <v>53</v>
      </c>
      <c r="D330" s="59" t="s">
        <v>392</v>
      </c>
      <c r="E330" s="64" t="s">
        <v>246</v>
      </c>
      <c r="F330" s="55">
        <v>0.1</v>
      </c>
      <c r="G330" s="56">
        <v>22.11</v>
      </c>
      <c r="H330" s="56">
        <f t="shared" si="8"/>
        <v>2.21</v>
      </c>
    </row>
    <row r="331" spans="1:8" ht="24" customHeight="1">
      <c r="A331" s="64" t="s">
        <v>356</v>
      </c>
      <c r="B331" s="64" t="s">
        <v>395</v>
      </c>
      <c r="C331" s="64" t="s">
        <v>53</v>
      </c>
      <c r="D331" s="59" t="s">
        <v>396</v>
      </c>
      <c r="E331" s="64" t="s">
        <v>246</v>
      </c>
      <c r="F331" s="55">
        <v>0.1255634256278173</v>
      </c>
      <c r="G331" s="56">
        <v>15.53</v>
      </c>
      <c r="H331" s="56">
        <f t="shared" si="8"/>
        <v>1.95</v>
      </c>
    </row>
    <row r="332" spans="1:8" ht="24" customHeight="1">
      <c r="A332" s="64" t="s">
        <v>356</v>
      </c>
      <c r="B332" s="64" t="s">
        <v>582</v>
      </c>
      <c r="C332" s="64" t="s">
        <v>53</v>
      </c>
      <c r="D332" s="59" t="s">
        <v>583</v>
      </c>
      <c r="E332" s="64" t="s">
        <v>1</v>
      </c>
      <c r="F332" s="55">
        <v>2E-3</v>
      </c>
      <c r="G332" s="56">
        <v>154.51</v>
      </c>
      <c r="H332" s="56">
        <f t="shared" si="8"/>
        <v>0.31</v>
      </c>
    </row>
    <row r="333" spans="1:8" ht="24" customHeight="1">
      <c r="A333" s="64" t="s">
        <v>356</v>
      </c>
      <c r="B333" s="64" t="s">
        <v>584</v>
      </c>
      <c r="C333" s="64" t="s">
        <v>53</v>
      </c>
      <c r="D333" s="59" t="s">
        <v>585</v>
      </c>
      <c r="E333" s="64" t="s">
        <v>382</v>
      </c>
      <c r="F333" s="55">
        <v>0.05</v>
      </c>
      <c r="G333" s="56">
        <v>310</v>
      </c>
      <c r="H333" s="56">
        <f t="shared" si="8"/>
        <v>15.5</v>
      </c>
    </row>
    <row r="334" spans="1:8" ht="15" customHeight="1" thickBot="1">
      <c r="A334" s="68" t="s">
        <v>354</v>
      </c>
      <c r="B334" s="68"/>
      <c r="C334" s="68"/>
      <c r="D334" s="65"/>
      <c r="E334" s="65"/>
      <c r="F334" s="57"/>
      <c r="G334" s="74" t="s">
        <v>976</v>
      </c>
      <c r="H334" s="75">
        <f>SUM(H328:H333)</f>
        <v>20.39</v>
      </c>
    </row>
    <row r="335" spans="1:8" ht="1.5" customHeight="1" thickTop="1">
      <c r="A335" s="98" t="s">
        <v>354</v>
      </c>
      <c r="B335" s="98"/>
      <c r="C335" s="98"/>
      <c r="D335" s="99"/>
      <c r="E335" s="99"/>
      <c r="F335" s="92"/>
      <c r="G335" s="93"/>
      <c r="H335" s="93"/>
    </row>
    <row r="336" spans="1:8" ht="18" customHeight="1">
      <c r="A336" s="60" t="s">
        <v>100</v>
      </c>
      <c r="B336" s="60" t="s">
        <v>346</v>
      </c>
      <c r="C336" s="60" t="s">
        <v>347</v>
      </c>
      <c r="D336" s="67" t="s">
        <v>348</v>
      </c>
      <c r="E336" s="60" t="s">
        <v>349</v>
      </c>
      <c r="F336" s="54" t="s">
        <v>350</v>
      </c>
      <c r="G336" s="73" t="s">
        <v>351</v>
      </c>
      <c r="H336" s="73" t="s">
        <v>352</v>
      </c>
    </row>
    <row r="337" spans="1:8" ht="36" customHeight="1">
      <c r="A337" s="96" t="s">
        <v>230</v>
      </c>
      <c r="B337" s="96" t="s">
        <v>586</v>
      </c>
      <c r="C337" s="96" t="s">
        <v>343</v>
      </c>
      <c r="D337" s="97" t="s">
        <v>235</v>
      </c>
      <c r="E337" s="96" t="s">
        <v>321</v>
      </c>
      <c r="F337" s="89"/>
      <c r="G337" s="90"/>
      <c r="H337" s="90"/>
    </row>
    <row r="338" spans="1:8" ht="24" customHeight="1">
      <c r="A338" s="64" t="s">
        <v>587</v>
      </c>
      <c r="B338" s="64" t="s">
        <v>343</v>
      </c>
      <c r="C338" s="64">
        <v>4805755</v>
      </c>
      <c r="D338" s="59" t="s">
        <v>588</v>
      </c>
      <c r="E338" s="79" t="s">
        <v>382</v>
      </c>
      <c r="F338" s="81">
        <v>0.23849999999999999</v>
      </c>
      <c r="G338" s="76">
        <v>20.64</v>
      </c>
      <c r="H338" s="56">
        <f t="shared" ref="H338:H343" si="9">ROUND(F338*G338,2)</f>
        <v>4.92</v>
      </c>
    </row>
    <row r="339" spans="1:8" ht="24" customHeight="1">
      <c r="A339" s="64" t="s">
        <v>587</v>
      </c>
      <c r="B339" s="64" t="s">
        <v>343</v>
      </c>
      <c r="C339" s="64">
        <v>1107892</v>
      </c>
      <c r="D339" s="59" t="s">
        <v>589</v>
      </c>
      <c r="E339" s="79" t="s">
        <v>382</v>
      </c>
      <c r="F339" s="81">
        <v>0.11550000000000001</v>
      </c>
      <c r="G339" s="76">
        <v>329.28</v>
      </c>
      <c r="H339" s="56">
        <f t="shared" si="9"/>
        <v>38.03</v>
      </c>
    </row>
    <row r="340" spans="1:8" ht="36" customHeight="1">
      <c r="A340" s="64" t="s">
        <v>587</v>
      </c>
      <c r="B340" s="64" t="s">
        <v>343</v>
      </c>
      <c r="C340" s="64">
        <v>2003842</v>
      </c>
      <c r="D340" s="59" t="s">
        <v>590</v>
      </c>
      <c r="E340" s="79" t="s">
        <v>591</v>
      </c>
      <c r="F340" s="81">
        <v>0.1636</v>
      </c>
      <c r="G340" s="76">
        <v>41.65</v>
      </c>
      <c r="H340" s="56">
        <f t="shared" si="9"/>
        <v>6.81</v>
      </c>
    </row>
    <row r="341" spans="1:8" ht="24" customHeight="1">
      <c r="A341" s="64" t="s">
        <v>587</v>
      </c>
      <c r="B341" s="64" t="s">
        <v>343</v>
      </c>
      <c r="C341" s="64">
        <v>4413996</v>
      </c>
      <c r="D341" s="59" t="s">
        <v>592</v>
      </c>
      <c r="E341" s="79" t="s">
        <v>355</v>
      </c>
      <c r="F341" s="81">
        <v>1.6</v>
      </c>
      <c r="G341" s="76">
        <v>5.6374999999999975</v>
      </c>
      <c r="H341" s="56">
        <f t="shared" si="9"/>
        <v>9.02</v>
      </c>
    </row>
    <row r="342" spans="1:8" ht="38.25">
      <c r="A342" s="64" t="s">
        <v>587</v>
      </c>
      <c r="B342" s="64" t="s">
        <v>343</v>
      </c>
      <c r="C342" s="64">
        <v>2004522</v>
      </c>
      <c r="D342" s="59" t="s">
        <v>593</v>
      </c>
      <c r="E342" s="79" t="s">
        <v>382</v>
      </c>
      <c r="F342" s="81">
        <v>0.33250000000000002</v>
      </c>
      <c r="G342" s="76">
        <v>7.32</v>
      </c>
      <c r="H342" s="56">
        <f t="shared" si="9"/>
        <v>2.4300000000000002</v>
      </c>
    </row>
    <row r="343" spans="1:8" ht="24" customHeight="1">
      <c r="A343" s="64" t="s">
        <v>587</v>
      </c>
      <c r="B343" s="64" t="s">
        <v>343</v>
      </c>
      <c r="C343" s="64">
        <v>3108022</v>
      </c>
      <c r="D343" s="59" t="s">
        <v>594</v>
      </c>
      <c r="E343" s="79" t="s">
        <v>321</v>
      </c>
      <c r="F343" s="81">
        <v>0.79500000000000004</v>
      </c>
      <c r="G343" s="76">
        <v>3.03</v>
      </c>
      <c r="H343" s="56">
        <f t="shared" si="9"/>
        <v>2.41</v>
      </c>
    </row>
    <row r="344" spans="1:8" ht="15" customHeight="1" thickBot="1">
      <c r="A344" s="68" t="s">
        <v>354</v>
      </c>
      <c r="B344" s="68"/>
      <c r="C344" s="68"/>
      <c r="D344" s="65"/>
      <c r="E344" s="65"/>
      <c r="F344" s="57"/>
      <c r="G344" s="74" t="s">
        <v>976</v>
      </c>
      <c r="H344" s="75">
        <f>SUM(H338:H343)</f>
        <v>63.620000000000005</v>
      </c>
    </row>
    <row r="345" spans="1:8" ht="0.95" customHeight="1" thickTop="1">
      <c r="A345" s="98" t="s">
        <v>354</v>
      </c>
      <c r="B345" s="98"/>
      <c r="C345" s="98"/>
      <c r="D345" s="99"/>
      <c r="E345" s="99"/>
      <c r="F345" s="92"/>
      <c r="G345" s="93"/>
      <c r="H345" s="93"/>
    </row>
    <row r="346" spans="1:8" ht="18" customHeight="1">
      <c r="A346" s="60" t="s">
        <v>101</v>
      </c>
      <c r="B346" s="60" t="s">
        <v>346</v>
      </c>
      <c r="C346" s="60" t="s">
        <v>347</v>
      </c>
      <c r="D346" s="67" t="s">
        <v>348</v>
      </c>
      <c r="E346" s="60" t="s">
        <v>349</v>
      </c>
      <c r="F346" s="54" t="s">
        <v>350</v>
      </c>
      <c r="G346" s="73" t="s">
        <v>351</v>
      </c>
      <c r="H346" s="73" t="s">
        <v>352</v>
      </c>
    </row>
    <row r="347" spans="1:8" ht="24" customHeight="1">
      <c r="A347" s="96" t="s">
        <v>230</v>
      </c>
      <c r="B347" s="96" t="s">
        <v>595</v>
      </c>
      <c r="C347" s="96" t="s">
        <v>343</v>
      </c>
      <c r="D347" s="97" t="s">
        <v>236</v>
      </c>
      <c r="E347" s="96" t="s">
        <v>321</v>
      </c>
      <c r="F347" s="89"/>
      <c r="G347" s="90"/>
      <c r="H347" s="90"/>
    </row>
    <row r="348" spans="1:8" ht="24" customHeight="1">
      <c r="A348" s="64" t="s">
        <v>587</v>
      </c>
      <c r="B348" s="64" t="s">
        <v>343</v>
      </c>
      <c r="C348" s="64">
        <v>4805755</v>
      </c>
      <c r="D348" s="59" t="s">
        <v>588</v>
      </c>
      <c r="E348" s="79" t="s">
        <v>382</v>
      </c>
      <c r="F348" s="82">
        <v>0.14000000000000001</v>
      </c>
      <c r="G348" s="76">
        <v>20.64</v>
      </c>
      <c r="H348" s="56">
        <f t="shared" ref="H348:H353" si="10">ROUND(F348*G348,2)</f>
        <v>2.89</v>
      </c>
    </row>
    <row r="349" spans="1:8" ht="24" customHeight="1">
      <c r="A349" s="64" t="s">
        <v>587</v>
      </c>
      <c r="B349" s="64" t="s">
        <v>343</v>
      </c>
      <c r="C349" s="64">
        <v>407820</v>
      </c>
      <c r="D349" s="59" t="s">
        <v>596</v>
      </c>
      <c r="E349" s="79" t="s">
        <v>591</v>
      </c>
      <c r="F349" s="82">
        <v>11.14</v>
      </c>
      <c r="G349" s="76">
        <v>12.25</v>
      </c>
      <c r="H349" s="56">
        <f t="shared" si="10"/>
        <v>136.47</v>
      </c>
    </row>
    <row r="350" spans="1:8" ht="24" customHeight="1">
      <c r="A350" s="64" t="s">
        <v>587</v>
      </c>
      <c r="B350" s="64" t="s">
        <v>343</v>
      </c>
      <c r="C350" s="64">
        <v>1107892</v>
      </c>
      <c r="D350" s="59" t="s">
        <v>589</v>
      </c>
      <c r="E350" s="79" t="s">
        <v>382</v>
      </c>
      <c r="F350" s="82">
        <v>0.42</v>
      </c>
      <c r="G350" s="76">
        <v>329.98</v>
      </c>
      <c r="H350" s="56">
        <f t="shared" si="10"/>
        <v>138.59</v>
      </c>
    </row>
    <row r="351" spans="1:8" ht="36" customHeight="1">
      <c r="A351" s="64" t="s">
        <v>587</v>
      </c>
      <c r="B351" s="64" t="s">
        <v>343</v>
      </c>
      <c r="C351" s="64">
        <v>2003842</v>
      </c>
      <c r="D351" s="59" t="s">
        <v>590</v>
      </c>
      <c r="E351" s="79" t="s">
        <v>591</v>
      </c>
      <c r="F351" s="82">
        <v>1.52864</v>
      </c>
      <c r="G351" s="76">
        <v>41.65</v>
      </c>
      <c r="H351" s="56">
        <f t="shared" si="10"/>
        <v>63.67</v>
      </c>
    </row>
    <row r="352" spans="1:8" ht="24" customHeight="1">
      <c r="A352" s="64" t="s">
        <v>587</v>
      </c>
      <c r="B352" s="64" t="s">
        <v>343</v>
      </c>
      <c r="C352" s="64">
        <v>4805750</v>
      </c>
      <c r="D352" s="59" t="s">
        <v>597</v>
      </c>
      <c r="E352" s="79" t="s">
        <v>382</v>
      </c>
      <c r="F352" s="82">
        <v>1.28</v>
      </c>
      <c r="G352" s="76">
        <v>23.25</v>
      </c>
      <c r="H352" s="56">
        <f t="shared" si="10"/>
        <v>29.76</v>
      </c>
    </row>
    <row r="353" spans="1:8" ht="36" customHeight="1">
      <c r="A353" s="64" t="s">
        <v>587</v>
      </c>
      <c r="B353" s="64" t="s">
        <v>343</v>
      </c>
      <c r="C353" s="64">
        <v>3103302</v>
      </c>
      <c r="D353" s="59" t="s">
        <v>598</v>
      </c>
      <c r="E353" s="79" t="s">
        <v>355</v>
      </c>
      <c r="F353" s="82">
        <v>3.03</v>
      </c>
      <c r="G353" s="76">
        <v>38.613861386138609</v>
      </c>
      <c r="H353" s="56">
        <f t="shared" si="10"/>
        <v>117</v>
      </c>
    </row>
    <row r="354" spans="1:8" ht="15" customHeight="1" thickBot="1">
      <c r="A354" s="68" t="s">
        <v>354</v>
      </c>
      <c r="B354" s="68"/>
      <c r="C354" s="68"/>
      <c r="D354" s="65"/>
      <c r="E354" s="65"/>
      <c r="F354" s="57"/>
      <c r="G354" s="74" t="s">
        <v>976</v>
      </c>
      <c r="H354" s="75">
        <f>SUM(H348:H353)</f>
        <v>488.38</v>
      </c>
    </row>
    <row r="355" spans="1:8" ht="0.95" customHeight="1" thickTop="1">
      <c r="A355" s="98" t="s">
        <v>354</v>
      </c>
      <c r="B355" s="98"/>
      <c r="C355" s="98"/>
      <c r="D355" s="99"/>
      <c r="E355" s="99"/>
      <c r="F355" s="92"/>
      <c r="G355" s="93"/>
      <c r="H355" s="93"/>
    </row>
    <row r="356" spans="1:8" ht="18" customHeight="1">
      <c r="A356" s="60" t="s">
        <v>102</v>
      </c>
      <c r="B356" s="60" t="s">
        <v>346</v>
      </c>
      <c r="C356" s="60" t="s">
        <v>347</v>
      </c>
      <c r="D356" s="67" t="s">
        <v>348</v>
      </c>
      <c r="E356" s="60" t="s">
        <v>349</v>
      </c>
      <c r="F356" s="54" t="s">
        <v>350</v>
      </c>
      <c r="G356" s="73" t="s">
        <v>351</v>
      </c>
      <c r="H356" s="73" t="s">
        <v>352</v>
      </c>
    </row>
    <row r="357" spans="1:8" ht="24" customHeight="1">
      <c r="A357" s="96" t="s">
        <v>230</v>
      </c>
      <c r="B357" s="96" t="s">
        <v>599</v>
      </c>
      <c r="C357" s="96" t="s">
        <v>343</v>
      </c>
      <c r="D357" s="97" t="s">
        <v>237</v>
      </c>
      <c r="E357" s="96" t="s">
        <v>334</v>
      </c>
      <c r="F357" s="89"/>
      <c r="G357" s="90"/>
      <c r="H357" s="90"/>
    </row>
    <row r="358" spans="1:8" ht="24" customHeight="1">
      <c r="A358" s="64" t="s">
        <v>587</v>
      </c>
      <c r="B358" s="64" t="s">
        <v>343</v>
      </c>
      <c r="C358" s="64">
        <v>4805755</v>
      </c>
      <c r="D358" s="59" t="s">
        <v>588</v>
      </c>
      <c r="E358" s="79" t="s">
        <v>382</v>
      </c>
      <c r="F358" s="58">
        <v>5</v>
      </c>
      <c r="G358" s="76">
        <v>20.64</v>
      </c>
      <c r="H358" s="56">
        <f t="shared" ref="H358:H363" si="11">ROUND(F358*G358,2)</f>
        <v>103.2</v>
      </c>
    </row>
    <row r="359" spans="1:8" ht="24" customHeight="1">
      <c r="A359" s="64" t="s">
        <v>587</v>
      </c>
      <c r="B359" s="64" t="s">
        <v>343</v>
      </c>
      <c r="C359" s="64">
        <v>407819</v>
      </c>
      <c r="D359" s="59" t="s">
        <v>600</v>
      </c>
      <c r="E359" s="79" t="s">
        <v>591</v>
      </c>
      <c r="F359" s="58">
        <v>12.08</v>
      </c>
      <c r="G359" s="76">
        <v>11.78</v>
      </c>
      <c r="H359" s="56">
        <f t="shared" si="11"/>
        <v>142.30000000000001</v>
      </c>
    </row>
    <row r="360" spans="1:8" ht="24" customHeight="1">
      <c r="A360" s="64" t="s">
        <v>587</v>
      </c>
      <c r="B360" s="64" t="s">
        <v>343</v>
      </c>
      <c r="C360" s="64">
        <v>1107892</v>
      </c>
      <c r="D360" s="59" t="s">
        <v>589</v>
      </c>
      <c r="E360" s="79" t="s">
        <v>382</v>
      </c>
      <c r="F360" s="58">
        <v>2.2000000000000002</v>
      </c>
      <c r="G360" s="76">
        <v>329.98</v>
      </c>
      <c r="H360" s="56">
        <f t="shared" si="11"/>
        <v>725.96</v>
      </c>
    </row>
    <row r="361" spans="1:8" ht="24" customHeight="1">
      <c r="A361" s="64" t="s">
        <v>587</v>
      </c>
      <c r="B361" s="64" t="s">
        <v>343</v>
      </c>
      <c r="C361" s="64">
        <v>1107896</v>
      </c>
      <c r="D361" s="59" t="s">
        <v>601</v>
      </c>
      <c r="E361" s="79" t="s">
        <v>382</v>
      </c>
      <c r="F361" s="58">
        <v>9.1999999999999998E-2</v>
      </c>
      <c r="G361" s="76">
        <v>414.7</v>
      </c>
      <c r="H361" s="56">
        <f t="shared" si="11"/>
        <v>38.15</v>
      </c>
    </row>
    <row r="362" spans="1:8" ht="24" customHeight="1">
      <c r="A362" s="64" t="s">
        <v>587</v>
      </c>
      <c r="B362" s="64" t="s">
        <v>343</v>
      </c>
      <c r="C362" s="64">
        <v>4805751</v>
      </c>
      <c r="D362" s="59" t="s">
        <v>602</v>
      </c>
      <c r="E362" s="79" t="s">
        <v>382</v>
      </c>
      <c r="F362" s="58">
        <v>15</v>
      </c>
      <c r="G362" s="76">
        <v>44.343999999999987</v>
      </c>
      <c r="H362" s="56">
        <f t="shared" si="11"/>
        <v>665.16</v>
      </c>
    </row>
    <row r="363" spans="1:8" ht="36" customHeight="1">
      <c r="A363" s="64" t="s">
        <v>587</v>
      </c>
      <c r="B363" s="64" t="s">
        <v>343</v>
      </c>
      <c r="C363" s="64">
        <v>3103302</v>
      </c>
      <c r="D363" s="59" t="s">
        <v>598</v>
      </c>
      <c r="E363" s="79" t="s">
        <v>355</v>
      </c>
      <c r="F363" s="58">
        <v>21.68</v>
      </c>
      <c r="G363" s="76">
        <v>38.61</v>
      </c>
      <c r="H363" s="56">
        <f t="shared" si="11"/>
        <v>837.06</v>
      </c>
    </row>
    <row r="364" spans="1:8" ht="15" customHeight="1" thickBot="1">
      <c r="A364" s="68" t="s">
        <v>354</v>
      </c>
      <c r="B364" s="68"/>
      <c r="C364" s="68"/>
      <c r="D364" s="65"/>
      <c r="E364" s="65"/>
      <c r="F364" s="57"/>
      <c r="G364" s="74" t="s">
        <v>976</v>
      </c>
      <c r="H364" s="75">
        <f>SUM(H358:H363)</f>
        <v>2511.83</v>
      </c>
    </row>
    <row r="365" spans="1:8" ht="0.95" customHeight="1" thickTop="1">
      <c r="A365" s="98" t="s">
        <v>354</v>
      </c>
      <c r="B365" s="98"/>
      <c r="C365" s="98"/>
      <c r="D365" s="99"/>
      <c r="E365" s="99"/>
      <c r="F365" s="92"/>
      <c r="G365" s="93"/>
      <c r="H365" s="93"/>
    </row>
    <row r="366" spans="1:8" ht="18" customHeight="1">
      <c r="A366" s="60" t="s">
        <v>103</v>
      </c>
      <c r="B366" s="60" t="s">
        <v>346</v>
      </c>
      <c r="C366" s="60" t="s">
        <v>347</v>
      </c>
      <c r="D366" s="67" t="s">
        <v>348</v>
      </c>
      <c r="E366" s="60" t="s">
        <v>349</v>
      </c>
      <c r="F366" s="54" t="s">
        <v>350</v>
      </c>
      <c r="G366" s="73" t="s">
        <v>351</v>
      </c>
      <c r="H366" s="73" t="s">
        <v>352</v>
      </c>
    </row>
    <row r="367" spans="1:8" ht="24" customHeight="1">
      <c r="A367" s="96" t="s">
        <v>230</v>
      </c>
      <c r="B367" s="96" t="s">
        <v>603</v>
      </c>
      <c r="C367" s="96" t="s">
        <v>53</v>
      </c>
      <c r="D367" s="97" t="s">
        <v>292</v>
      </c>
      <c r="E367" s="96" t="s">
        <v>1</v>
      </c>
      <c r="F367" s="89"/>
      <c r="G367" s="90"/>
      <c r="H367" s="90"/>
    </row>
    <row r="368" spans="1:8" ht="24" customHeight="1">
      <c r="A368" s="64" t="s">
        <v>362</v>
      </c>
      <c r="B368" s="64" t="s">
        <v>604</v>
      </c>
      <c r="C368" s="64" t="s">
        <v>53</v>
      </c>
      <c r="D368" s="59" t="s">
        <v>605</v>
      </c>
      <c r="E368" s="64" t="s">
        <v>355</v>
      </c>
      <c r="F368" s="55">
        <v>2.2799999999999998</v>
      </c>
      <c r="G368" s="56">
        <v>5.12</v>
      </c>
      <c r="H368" s="56">
        <f t="shared" ref="H368:H376" si="12">ROUND(F368*G368,2)</f>
        <v>11.67</v>
      </c>
    </row>
    <row r="369" spans="1:8" ht="24" customHeight="1">
      <c r="A369" s="64" t="s">
        <v>362</v>
      </c>
      <c r="B369" s="64" t="s">
        <v>606</v>
      </c>
      <c r="C369" s="64" t="s">
        <v>53</v>
      </c>
      <c r="D369" s="59" t="s">
        <v>607</v>
      </c>
      <c r="E369" s="64" t="s">
        <v>382</v>
      </c>
      <c r="F369" s="55">
        <v>1.62</v>
      </c>
      <c r="G369" s="56">
        <v>502.74</v>
      </c>
      <c r="H369" s="56">
        <f t="shared" si="12"/>
        <v>814.44</v>
      </c>
    </row>
    <row r="370" spans="1:8" ht="24" customHeight="1">
      <c r="A370" s="64" t="s">
        <v>362</v>
      </c>
      <c r="B370" s="64" t="s">
        <v>383</v>
      </c>
      <c r="C370" s="64" t="s">
        <v>53</v>
      </c>
      <c r="D370" s="59" t="s">
        <v>384</v>
      </c>
      <c r="E370" s="64" t="s">
        <v>382</v>
      </c>
      <c r="F370" s="55">
        <v>1.8599999999999998E-2</v>
      </c>
      <c r="G370" s="56">
        <v>449.07</v>
      </c>
      <c r="H370" s="56">
        <f t="shared" si="12"/>
        <v>8.35</v>
      </c>
    </row>
    <row r="371" spans="1:8" ht="24" customHeight="1">
      <c r="A371" s="64" t="s">
        <v>362</v>
      </c>
      <c r="B371" s="64" t="s">
        <v>608</v>
      </c>
      <c r="C371" s="64" t="s">
        <v>53</v>
      </c>
      <c r="D371" s="59" t="s">
        <v>609</v>
      </c>
      <c r="E371" s="64" t="s">
        <v>355</v>
      </c>
      <c r="F371" s="55">
        <v>12.68</v>
      </c>
      <c r="G371" s="56">
        <v>50.66</v>
      </c>
      <c r="H371" s="56">
        <f t="shared" si="12"/>
        <v>642.37</v>
      </c>
    </row>
    <row r="372" spans="1:8" ht="24" customHeight="1">
      <c r="A372" s="64" t="s">
        <v>362</v>
      </c>
      <c r="B372" s="64" t="s">
        <v>610</v>
      </c>
      <c r="C372" s="64" t="s">
        <v>53</v>
      </c>
      <c r="D372" s="59" t="s">
        <v>611</v>
      </c>
      <c r="E372" s="64" t="s">
        <v>11</v>
      </c>
      <c r="F372" s="55">
        <v>16.399999999999999</v>
      </c>
      <c r="G372" s="56">
        <v>10.3</v>
      </c>
      <c r="H372" s="56">
        <f t="shared" si="12"/>
        <v>168.92</v>
      </c>
    </row>
    <row r="373" spans="1:8" ht="24" customHeight="1">
      <c r="A373" s="64" t="s">
        <v>356</v>
      </c>
      <c r="B373" s="64" t="s">
        <v>612</v>
      </c>
      <c r="C373" s="64" t="s">
        <v>53</v>
      </c>
      <c r="D373" s="59" t="s">
        <v>613</v>
      </c>
      <c r="E373" s="64" t="s">
        <v>246</v>
      </c>
      <c r="F373" s="55">
        <v>0.05</v>
      </c>
      <c r="G373" s="56">
        <v>109.87</v>
      </c>
      <c r="H373" s="56">
        <f t="shared" si="12"/>
        <v>5.49</v>
      </c>
    </row>
    <row r="374" spans="1:8" ht="24" customHeight="1">
      <c r="A374" s="64" t="s">
        <v>356</v>
      </c>
      <c r="B374" s="64" t="s">
        <v>614</v>
      </c>
      <c r="C374" s="64" t="s">
        <v>53</v>
      </c>
      <c r="D374" s="59" t="s">
        <v>615</v>
      </c>
      <c r="E374" s="64" t="s">
        <v>246</v>
      </c>
      <c r="F374" s="55">
        <v>5.0000000000000001E-4</v>
      </c>
      <c r="G374" s="56">
        <v>47.72</v>
      </c>
      <c r="H374" s="56">
        <f t="shared" si="12"/>
        <v>0.02</v>
      </c>
    </row>
    <row r="375" spans="1:8" ht="24" customHeight="1">
      <c r="A375" s="64" t="s">
        <v>356</v>
      </c>
      <c r="B375" s="64" t="s">
        <v>391</v>
      </c>
      <c r="C375" s="64" t="s">
        <v>53</v>
      </c>
      <c r="D375" s="59" t="s">
        <v>392</v>
      </c>
      <c r="E375" s="64" t="s">
        <v>246</v>
      </c>
      <c r="F375" s="55">
        <v>0.1</v>
      </c>
      <c r="G375" s="56">
        <v>22.11</v>
      </c>
      <c r="H375" s="56">
        <f t="shared" si="12"/>
        <v>2.21</v>
      </c>
    </row>
    <row r="376" spans="1:8" ht="24" customHeight="1">
      <c r="A376" s="64" t="s">
        <v>356</v>
      </c>
      <c r="B376" s="64" t="s">
        <v>395</v>
      </c>
      <c r="C376" s="64" t="s">
        <v>53</v>
      </c>
      <c r="D376" s="59" t="s">
        <v>396</v>
      </c>
      <c r="E376" s="64" t="s">
        <v>246</v>
      </c>
      <c r="F376" s="55">
        <v>0.2530585962652897</v>
      </c>
      <c r="G376" s="56">
        <v>15.53</v>
      </c>
      <c r="H376" s="56">
        <f t="shared" si="12"/>
        <v>3.93</v>
      </c>
    </row>
    <row r="377" spans="1:8" ht="15" customHeight="1" thickBot="1">
      <c r="A377" s="68" t="s">
        <v>354</v>
      </c>
      <c r="B377" s="68"/>
      <c r="C377" s="68"/>
      <c r="D377" s="65"/>
      <c r="E377" s="65"/>
      <c r="F377" s="57"/>
      <c r="G377" s="74" t="s">
        <v>976</v>
      </c>
      <c r="H377" s="75">
        <f>SUM(H368:H376)</f>
        <v>1657.4</v>
      </c>
    </row>
    <row r="378" spans="1:8" ht="0.95" customHeight="1" thickTop="1">
      <c r="A378" s="98" t="s">
        <v>354</v>
      </c>
      <c r="B378" s="98"/>
      <c r="C378" s="98"/>
      <c r="D378" s="99"/>
      <c r="E378" s="99"/>
      <c r="F378" s="92"/>
      <c r="G378" s="93"/>
      <c r="H378" s="93"/>
    </row>
    <row r="379" spans="1:8" ht="18" customHeight="1">
      <c r="A379" s="60" t="s">
        <v>104</v>
      </c>
      <c r="B379" s="60" t="s">
        <v>346</v>
      </c>
      <c r="C379" s="60" t="s">
        <v>347</v>
      </c>
      <c r="D379" s="67" t="s">
        <v>348</v>
      </c>
      <c r="E379" s="60" t="s">
        <v>349</v>
      </c>
      <c r="F379" s="54" t="s">
        <v>350</v>
      </c>
      <c r="G379" s="73" t="s">
        <v>351</v>
      </c>
      <c r="H379" s="73" t="s">
        <v>352</v>
      </c>
    </row>
    <row r="380" spans="1:8" ht="24" customHeight="1">
      <c r="A380" s="96" t="s">
        <v>230</v>
      </c>
      <c r="B380" s="96" t="s">
        <v>616</v>
      </c>
      <c r="C380" s="96" t="s">
        <v>53</v>
      </c>
      <c r="D380" s="97" t="s">
        <v>293</v>
      </c>
      <c r="E380" s="96" t="s">
        <v>2</v>
      </c>
      <c r="F380" s="89"/>
      <c r="G380" s="90"/>
      <c r="H380" s="90"/>
    </row>
    <row r="381" spans="1:8" ht="24" customHeight="1">
      <c r="A381" s="64" t="s">
        <v>362</v>
      </c>
      <c r="B381" s="64" t="s">
        <v>617</v>
      </c>
      <c r="C381" s="64" t="s">
        <v>53</v>
      </c>
      <c r="D381" s="59" t="s">
        <v>618</v>
      </c>
      <c r="E381" s="64" t="s">
        <v>11</v>
      </c>
      <c r="F381" s="55">
        <v>5.28</v>
      </c>
      <c r="G381" s="56">
        <v>14.73</v>
      </c>
      <c r="H381" s="56">
        <f t="shared" ref="H381:H387" si="13">ROUND(F381*G381,2)</f>
        <v>77.77</v>
      </c>
    </row>
    <row r="382" spans="1:8" ht="24" customHeight="1">
      <c r="A382" s="64" t="s">
        <v>362</v>
      </c>
      <c r="B382" s="64" t="s">
        <v>383</v>
      </c>
      <c r="C382" s="64" t="s">
        <v>53</v>
      </c>
      <c r="D382" s="59" t="s">
        <v>384</v>
      </c>
      <c r="E382" s="64" t="s">
        <v>382</v>
      </c>
      <c r="F382" s="55">
        <v>3.5000000000000003E-2</v>
      </c>
      <c r="G382" s="56">
        <v>449.07</v>
      </c>
      <c r="H382" s="56">
        <f t="shared" si="13"/>
        <v>15.72</v>
      </c>
    </row>
    <row r="383" spans="1:8" ht="24" customHeight="1">
      <c r="A383" s="64" t="s">
        <v>356</v>
      </c>
      <c r="B383" s="64" t="s">
        <v>391</v>
      </c>
      <c r="C383" s="64" t="s">
        <v>53</v>
      </c>
      <c r="D383" s="59" t="s">
        <v>392</v>
      </c>
      <c r="E383" s="64" t="s">
        <v>246</v>
      </c>
      <c r="F383" s="55">
        <v>0.05</v>
      </c>
      <c r="G383" s="56">
        <v>22.11</v>
      </c>
      <c r="H383" s="56">
        <f t="shared" si="13"/>
        <v>1.1100000000000001</v>
      </c>
    </row>
    <row r="384" spans="1:8" ht="24" customHeight="1">
      <c r="A384" s="64" t="s">
        <v>356</v>
      </c>
      <c r="B384" s="64" t="s">
        <v>614</v>
      </c>
      <c r="C384" s="64" t="s">
        <v>53</v>
      </c>
      <c r="D384" s="59" t="s">
        <v>615</v>
      </c>
      <c r="E384" s="64" t="s">
        <v>246</v>
      </c>
      <c r="F384" s="55">
        <v>0.05</v>
      </c>
      <c r="G384" s="56">
        <v>47.72</v>
      </c>
      <c r="H384" s="56">
        <f t="shared" si="13"/>
        <v>2.39</v>
      </c>
    </row>
    <row r="385" spans="1:8" ht="24" customHeight="1">
      <c r="A385" s="64" t="s">
        <v>356</v>
      </c>
      <c r="B385" s="64" t="s">
        <v>612</v>
      </c>
      <c r="C385" s="64" t="s">
        <v>53</v>
      </c>
      <c r="D385" s="59" t="s">
        <v>613</v>
      </c>
      <c r="E385" s="64" t="s">
        <v>246</v>
      </c>
      <c r="F385" s="55">
        <v>0.2</v>
      </c>
      <c r="G385" s="56">
        <v>109.87</v>
      </c>
      <c r="H385" s="56">
        <f t="shared" si="13"/>
        <v>21.97</v>
      </c>
    </row>
    <row r="386" spans="1:8" ht="24" customHeight="1">
      <c r="A386" s="64" t="s">
        <v>356</v>
      </c>
      <c r="B386" s="64" t="s">
        <v>395</v>
      </c>
      <c r="C386" s="64" t="s">
        <v>53</v>
      </c>
      <c r="D386" s="59" t="s">
        <v>396</v>
      </c>
      <c r="E386" s="64" t="s">
        <v>246</v>
      </c>
      <c r="F386" s="55">
        <v>0.14810045074050115</v>
      </c>
      <c r="G386" s="56">
        <v>15.53</v>
      </c>
      <c r="H386" s="56">
        <f t="shared" si="13"/>
        <v>2.2999999999999998</v>
      </c>
    </row>
    <row r="387" spans="1:8" ht="24" customHeight="1">
      <c r="A387" s="64" t="s">
        <v>356</v>
      </c>
      <c r="B387" s="64" t="s">
        <v>619</v>
      </c>
      <c r="C387" s="64" t="s">
        <v>53</v>
      </c>
      <c r="D387" s="59" t="s">
        <v>620</v>
      </c>
      <c r="E387" s="64" t="s">
        <v>2</v>
      </c>
      <c r="F387" s="55">
        <v>1</v>
      </c>
      <c r="G387" s="56">
        <v>230</v>
      </c>
      <c r="H387" s="56">
        <f t="shared" si="13"/>
        <v>230</v>
      </c>
    </row>
    <row r="388" spans="1:8" ht="15" customHeight="1" thickBot="1">
      <c r="A388" s="68" t="s">
        <v>354</v>
      </c>
      <c r="B388" s="68"/>
      <c r="C388" s="68"/>
      <c r="D388" s="65"/>
      <c r="E388" s="65"/>
      <c r="F388" s="57"/>
      <c r="G388" s="74" t="s">
        <v>976</v>
      </c>
      <c r="H388" s="75">
        <f>SUM(H381:H387)</f>
        <v>351.26</v>
      </c>
    </row>
    <row r="389" spans="1:8" ht="0.95" customHeight="1" thickTop="1">
      <c r="A389" s="98" t="s">
        <v>354</v>
      </c>
      <c r="B389" s="98"/>
      <c r="C389" s="98"/>
      <c r="D389" s="99"/>
      <c r="E389" s="99"/>
      <c r="F389" s="92"/>
      <c r="G389" s="93"/>
      <c r="H389" s="93"/>
    </row>
    <row r="390" spans="1:8" ht="18" customHeight="1">
      <c r="A390" s="60" t="s">
        <v>105</v>
      </c>
      <c r="B390" s="60" t="s">
        <v>346</v>
      </c>
      <c r="C390" s="60" t="s">
        <v>347</v>
      </c>
      <c r="D390" s="67" t="s">
        <v>348</v>
      </c>
      <c r="E390" s="60" t="s">
        <v>349</v>
      </c>
      <c r="F390" s="54" t="s">
        <v>350</v>
      </c>
      <c r="G390" s="73" t="s">
        <v>351</v>
      </c>
      <c r="H390" s="73" t="s">
        <v>352</v>
      </c>
    </row>
    <row r="391" spans="1:8" ht="24" customHeight="1">
      <c r="A391" s="96" t="s">
        <v>230</v>
      </c>
      <c r="B391" s="96" t="s">
        <v>621</v>
      </c>
      <c r="C391" s="96" t="s">
        <v>53</v>
      </c>
      <c r="D391" s="97" t="s">
        <v>294</v>
      </c>
      <c r="E391" s="96" t="s">
        <v>1</v>
      </c>
      <c r="F391" s="89"/>
      <c r="G391" s="90"/>
      <c r="H391" s="90"/>
    </row>
    <row r="392" spans="1:8" ht="24" customHeight="1">
      <c r="A392" s="64" t="s">
        <v>362</v>
      </c>
      <c r="B392" s="64" t="s">
        <v>606</v>
      </c>
      <c r="C392" s="64" t="s">
        <v>53</v>
      </c>
      <c r="D392" s="59" t="s">
        <v>607</v>
      </c>
      <c r="E392" s="64" t="s">
        <v>382</v>
      </c>
      <c r="F392" s="55">
        <v>0.19</v>
      </c>
      <c r="G392" s="56">
        <v>502.74</v>
      </c>
      <c r="H392" s="56">
        <f t="shared" ref="H392:H401" si="14">ROUND(F392*G392,2)</f>
        <v>95.52</v>
      </c>
    </row>
    <row r="393" spans="1:8" ht="24" customHeight="1">
      <c r="A393" s="64" t="s">
        <v>362</v>
      </c>
      <c r="B393" s="64" t="s">
        <v>608</v>
      </c>
      <c r="C393" s="64" t="s">
        <v>53</v>
      </c>
      <c r="D393" s="59" t="s">
        <v>609</v>
      </c>
      <c r="E393" s="64" t="s">
        <v>355</v>
      </c>
      <c r="F393" s="55">
        <v>1.43</v>
      </c>
      <c r="G393" s="56">
        <v>50.66</v>
      </c>
      <c r="H393" s="56">
        <f t="shared" si="14"/>
        <v>72.44</v>
      </c>
    </row>
    <row r="394" spans="1:8" ht="24" customHeight="1">
      <c r="A394" s="64" t="s">
        <v>362</v>
      </c>
      <c r="B394" s="64" t="s">
        <v>610</v>
      </c>
      <c r="C394" s="64" t="s">
        <v>53</v>
      </c>
      <c r="D394" s="59" t="s">
        <v>611</v>
      </c>
      <c r="E394" s="64" t="s">
        <v>11</v>
      </c>
      <c r="F394" s="55">
        <v>7.57</v>
      </c>
      <c r="G394" s="56">
        <v>10.3</v>
      </c>
      <c r="H394" s="56">
        <f t="shared" si="14"/>
        <v>77.97</v>
      </c>
    </row>
    <row r="395" spans="1:8" ht="24" customHeight="1">
      <c r="A395" s="64" t="s">
        <v>362</v>
      </c>
      <c r="B395" s="64" t="s">
        <v>383</v>
      </c>
      <c r="C395" s="64" t="s">
        <v>53</v>
      </c>
      <c r="D395" s="59" t="s">
        <v>384</v>
      </c>
      <c r="E395" s="64" t="s">
        <v>382</v>
      </c>
      <c r="F395" s="55">
        <v>0.01</v>
      </c>
      <c r="G395" s="56">
        <v>449.07</v>
      </c>
      <c r="H395" s="56">
        <f t="shared" si="14"/>
        <v>4.49</v>
      </c>
    </row>
    <row r="396" spans="1:8" ht="25.5">
      <c r="A396" s="64" t="s">
        <v>362</v>
      </c>
      <c r="B396" s="64" t="s">
        <v>622</v>
      </c>
      <c r="C396" s="64" t="s">
        <v>53</v>
      </c>
      <c r="D396" s="59" t="s">
        <v>623</v>
      </c>
      <c r="E396" s="64" t="s">
        <v>355</v>
      </c>
      <c r="F396" s="55">
        <v>0.66</v>
      </c>
      <c r="G396" s="56">
        <v>200.16</v>
      </c>
      <c r="H396" s="56">
        <f t="shared" si="14"/>
        <v>132.11000000000001</v>
      </c>
    </row>
    <row r="397" spans="1:8" ht="25.5">
      <c r="A397" s="64" t="s">
        <v>356</v>
      </c>
      <c r="B397" s="64" t="s">
        <v>612</v>
      </c>
      <c r="C397" s="64" t="s">
        <v>53</v>
      </c>
      <c r="D397" s="59" t="s">
        <v>613</v>
      </c>
      <c r="E397" s="64" t="s">
        <v>246</v>
      </c>
      <c r="F397" s="55">
        <v>0.1</v>
      </c>
      <c r="G397" s="56">
        <v>109.87</v>
      </c>
      <c r="H397" s="56">
        <f t="shared" si="14"/>
        <v>10.99</v>
      </c>
    </row>
    <row r="398" spans="1:8" ht="25.5">
      <c r="A398" s="64" t="s">
        <v>356</v>
      </c>
      <c r="B398" s="64" t="s">
        <v>614</v>
      </c>
      <c r="C398" s="64" t="s">
        <v>53</v>
      </c>
      <c r="D398" s="59" t="s">
        <v>615</v>
      </c>
      <c r="E398" s="64" t="s">
        <v>246</v>
      </c>
      <c r="F398" s="55">
        <v>2.5000000000000001E-2</v>
      </c>
      <c r="G398" s="56">
        <v>47.72</v>
      </c>
      <c r="H398" s="56">
        <f t="shared" si="14"/>
        <v>1.19</v>
      </c>
    </row>
    <row r="399" spans="1:8" ht="24" customHeight="1">
      <c r="A399" s="64" t="s">
        <v>356</v>
      </c>
      <c r="B399" s="64" t="s">
        <v>391</v>
      </c>
      <c r="C399" s="64" t="s">
        <v>53</v>
      </c>
      <c r="D399" s="59" t="s">
        <v>392</v>
      </c>
      <c r="E399" s="64" t="s">
        <v>246</v>
      </c>
      <c r="F399" s="55">
        <v>1.75</v>
      </c>
      <c r="G399" s="56">
        <v>22.11</v>
      </c>
      <c r="H399" s="56">
        <f t="shared" si="14"/>
        <v>38.69</v>
      </c>
    </row>
    <row r="400" spans="1:8" ht="24" customHeight="1">
      <c r="A400" s="64" t="s">
        <v>356</v>
      </c>
      <c r="B400" s="64" t="s">
        <v>395</v>
      </c>
      <c r="C400" s="64" t="s">
        <v>53</v>
      </c>
      <c r="D400" s="59" t="s">
        <v>396</v>
      </c>
      <c r="E400" s="64" t="s">
        <v>246</v>
      </c>
      <c r="F400" s="55">
        <v>1.3032839665164204</v>
      </c>
      <c r="G400" s="56">
        <v>15.53</v>
      </c>
      <c r="H400" s="56">
        <f t="shared" si="14"/>
        <v>20.239999999999998</v>
      </c>
    </row>
    <row r="401" spans="1:8" ht="24" customHeight="1">
      <c r="A401" s="64" t="s">
        <v>356</v>
      </c>
      <c r="B401" s="64" t="s">
        <v>624</v>
      </c>
      <c r="C401" s="64" t="s">
        <v>53</v>
      </c>
      <c r="D401" s="59" t="s">
        <v>625</v>
      </c>
      <c r="E401" s="64" t="s">
        <v>1</v>
      </c>
      <c r="F401" s="55">
        <v>1</v>
      </c>
      <c r="G401" s="56">
        <v>255.5</v>
      </c>
      <c r="H401" s="56">
        <f t="shared" si="14"/>
        <v>255.5</v>
      </c>
    </row>
    <row r="402" spans="1:8" ht="15" customHeight="1" thickBot="1">
      <c r="A402" s="68" t="s">
        <v>354</v>
      </c>
      <c r="B402" s="68"/>
      <c r="C402" s="68"/>
      <c r="D402" s="65"/>
      <c r="E402" s="65"/>
      <c r="F402" s="57"/>
      <c r="G402" s="74" t="s">
        <v>976</v>
      </c>
      <c r="H402" s="75">
        <f>SUM(H392:H401)</f>
        <v>709.14</v>
      </c>
    </row>
    <row r="403" spans="1:8" ht="0.95" customHeight="1" thickTop="1">
      <c r="A403" s="98" t="s">
        <v>354</v>
      </c>
      <c r="B403" s="98"/>
      <c r="C403" s="98"/>
      <c r="D403" s="99"/>
      <c r="E403" s="99"/>
      <c r="F403" s="92"/>
      <c r="G403" s="93"/>
      <c r="H403" s="93"/>
    </row>
    <row r="404" spans="1:8" ht="18" customHeight="1">
      <c r="A404" s="60" t="s">
        <v>106</v>
      </c>
      <c r="B404" s="60" t="s">
        <v>346</v>
      </c>
      <c r="C404" s="60" t="s">
        <v>347</v>
      </c>
      <c r="D404" s="67" t="s">
        <v>348</v>
      </c>
      <c r="E404" s="60" t="s">
        <v>349</v>
      </c>
      <c r="F404" s="54" t="s">
        <v>350</v>
      </c>
      <c r="G404" s="73" t="s">
        <v>351</v>
      </c>
      <c r="H404" s="73" t="s">
        <v>352</v>
      </c>
    </row>
    <row r="405" spans="1:8" ht="24" customHeight="1">
      <c r="A405" s="96" t="s">
        <v>230</v>
      </c>
      <c r="B405" s="96" t="s">
        <v>626</v>
      </c>
      <c r="C405" s="96" t="s">
        <v>53</v>
      </c>
      <c r="D405" s="97" t="s">
        <v>295</v>
      </c>
      <c r="E405" s="96" t="s">
        <v>1</v>
      </c>
      <c r="F405" s="89"/>
      <c r="G405" s="90"/>
      <c r="H405" s="90"/>
    </row>
    <row r="406" spans="1:8" ht="24" customHeight="1">
      <c r="A406" s="64" t="s">
        <v>362</v>
      </c>
      <c r="B406" s="64" t="s">
        <v>606</v>
      </c>
      <c r="C406" s="64" t="s">
        <v>53</v>
      </c>
      <c r="D406" s="59" t="s">
        <v>607</v>
      </c>
      <c r="E406" s="64" t="s">
        <v>382</v>
      </c>
      <c r="F406" s="55">
        <v>0.185</v>
      </c>
      <c r="G406" s="56">
        <v>502.74</v>
      </c>
      <c r="H406" s="56">
        <f t="shared" ref="H406:H413" si="15">ROUND(F406*G406,2)</f>
        <v>93.01</v>
      </c>
    </row>
    <row r="407" spans="1:8" ht="24" customHeight="1">
      <c r="A407" s="64" t="s">
        <v>362</v>
      </c>
      <c r="B407" s="64" t="s">
        <v>627</v>
      </c>
      <c r="C407" s="64" t="s">
        <v>53</v>
      </c>
      <c r="D407" s="59" t="s">
        <v>628</v>
      </c>
      <c r="E407" s="64" t="s">
        <v>355</v>
      </c>
      <c r="F407" s="55">
        <v>0.22</v>
      </c>
      <c r="G407" s="56">
        <v>60.6</v>
      </c>
      <c r="H407" s="56">
        <f t="shared" si="15"/>
        <v>13.33</v>
      </c>
    </row>
    <row r="408" spans="1:8" ht="24" customHeight="1">
      <c r="A408" s="64" t="s">
        <v>362</v>
      </c>
      <c r="B408" s="64" t="s">
        <v>383</v>
      </c>
      <c r="C408" s="64" t="s">
        <v>53</v>
      </c>
      <c r="D408" s="59" t="s">
        <v>384</v>
      </c>
      <c r="E408" s="64" t="s">
        <v>382</v>
      </c>
      <c r="F408" s="55">
        <v>6.0999999999999999E-2</v>
      </c>
      <c r="G408" s="56">
        <v>449.07</v>
      </c>
      <c r="H408" s="56">
        <f t="shared" si="15"/>
        <v>27.39</v>
      </c>
    </row>
    <row r="409" spans="1:8" ht="24" customHeight="1">
      <c r="A409" s="64" t="s">
        <v>362</v>
      </c>
      <c r="B409" s="64" t="s">
        <v>622</v>
      </c>
      <c r="C409" s="64" t="s">
        <v>53</v>
      </c>
      <c r="D409" s="59" t="s">
        <v>623</v>
      </c>
      <c r="E409" s="64" t="s">
        <v>355</v>
      </c>
      <c r="F409" s="55">
        <v>3.72</v>
      </c>
      <c r="G409" s="56">
        <v>200.16</v>
      </c>
      <c r="H409" s="56">
        <f t="shared" si="15"/>
        <v>744.6</v>
      </c>
    </row>
    <row r="410" spans="1:8" ht="24" customHeight="1">
      <c r="A410" s="64" t="s">
        <v>362</v>
      </c>
      <c r="B410" s="64" t="s">
        <v>629</v>
      </c>
      <c r="C410" s="64" t="s">
        <v>53</v>
      </c>
      <c r="D410" s="59" t="s">
        <v>630</v>
      </c>
      <c r="E410" s="64" t="s">
        <v>382</v>
      </c>
      <c r="F410" s="55">
        <v>1.6839999999999999</v>
      </c>
      <c r="G410" s="56">
        <v>40.590000000000003</v>
      </c>
      <c r="H410" s="56">
        <f t="shared" si="15"/>
        <v>68.349999999999994</v>
      </c>
    </row>
    <row r="411" spans="1:8" ht="24" customHeight="1">
      <c r="A411" s="64" t="s">
        <v>362</v>
      </c>
      <c r="B411" s="64" t="s">
        <v>604</v>
      </c>
      <c r="C411" s="64" t="s">
        <v>53</v>
      </c>
      <c r="D411" s="59" t="s">
        <v>605</v>
      </c>
      <c r="E411" s="64" t="s">
        <v>355</v>
      </c>
      <c r="F411" s="55">
        <v>1.242</v>
      </c>
      <c r="G411" s="56">
        <v>5.12</v>
      </c>
      <c r="H411" s="56">
        <f t="shared" si="15"/>
        <v>6.36</v>
      </c>
    </row>
    <row r="412" spans="1:8" ht="24" customHeight="1">
      <c r="A412" s="64" t="s">
        <v>356</v>
      </c>
      <c r="B412" s="64" t="s">
        <v>391</v>
      </c>
      <c r="C412" s="64" t="s">
        <v>53</v>
      </c>
      <c r="D412" s="59" t="s">
        <v>392</v>
      </c>
      <c r="E412" s="64" t="s">
        <v>246</v>
      </c>
      <c r="F412" s="55">
        <v>5.0000000000000001E-3</v>
      </c>
      <c r="G412" s="56">
        <v>22.11</v>
      </c>
      <c r="H412" s="56">
        <f t="shared" si="15"/>
        <v>0.11</v>
      </c>
    </row>
    <row r="413" spans="1:8" ht="24" customHeight="1">
      <c r="A413" s="64" t="s">
        <v>356</v>
      </c>
      <c r="B413" s="64" t="s">
        <v>395</v>
      </c>
      <c r="C413" s="64" t="s">
        <v>53</v>
      </c>
      <c r="D413" s="59" t="s">
        <v>396</v>
      </c>
      <c r="E413" s="64" t="s">
        <v>246</v>
      </c>
      <c r="F413" s="55">
        <v>0.6992916934964557</v>
      </c>
      <c r="G413" s="56">
        <v>15.53</v>
      </c>
      <c r="H413" s="56">
        <f t="shared" si="15"/>
        <v>10.86</v>
      </c>
    </row>
    <row r="414" spans="1:8" ht="15" customHeight="1" thickBot="1">
      <c r="A414" s="68" t="s">
        <v>354</v>
      </c>
      <c r="B414" s="68"/>
      <c r="C414" s="68"/>
      <c r="D414" s="65"/>
      <c r="E414" s="65"/>
      <c r="F414" s="57"/>
      <c r="G414" s="74" t="s">
        <v>976</v>
      </c>
      <c r="H414" s="75">
        <f>SUM(H406:H413)</f>
        <v>964.0100000000001</v>
      </c>
    </row>
    <row r="415" spans="1:8" ht="0.95" customHeight="1" thickTop="1">
      <c r="A415" s="98" t="s">
        <v>354</v>
      </c>
      <c r="B415" s="98"/>
      <c r="C415" s="98"/>
      <c r="D415" s="99"/>
      <c r="E415" s="99"/>
      <c r="F415" s="92"/>
      <c r="G415" s="93"/>
      <c r="H415" s="93"/>
    </row>
    <row r="416" spans="1:8" ht="18" customHeight="1">
      <c r="A416" s="60" t="s">
        <v>107</v>
      </c>
      <c r="B416" s="60" t="s">
        <v>346</v>
      </c>
      <c r="C416" s="60" t="s">
        <v>347</v>
      </c>
      <c r="D416" s="67" t="s">
        <v>348</v>
      </c>
      <c r="E416" s="60" t="s">
        <v>349</v>
      </c>
      <c r="F416" s="54" t="s">
        <v>350</v>
      </c>
      <c r="G416" s="73" t="s">
        <v>351</v>
      </c>
      <c r="H416" s="73" t="s">
        <v>352</v>
      </c>
    </row>
    <row r="417" spans="1:8" ht="24" customHeight="1">
      <c r="A417" s="96" t="s">
        <v>230</v>
      </c>
      <c r="B417" s="96" t="s">
        <v>631</v>
      </c>
      <c r="C417" s="96" t="s">
        <v>53</v>
      </c>
      <c r="D417" s="97" t="s">
        <v>296</v>
      </c>
      <c r="E417" s="96" t="s">
        <v>1</v>
      </c>
      <c r="F417" s="89"/>
      <c r="G417" s="90"/>
      <c r="H417" s="90"/>
    </row>
    <row r="418" spans="1:8" ht="24" customHeight="1">
      <c r="A418" s="64" t="s">
        <v>362</v>
      </c>
      <c r="B418" s="64" t="s">
        <v>629</v>
      </c>
      <c r="C418" s="64" t="s">
        <v>53</v>
      </c>
      <c r="D418" s="59" t="s">
        <v>630</v>
      </c>
      <c r="E418" s="64" t="s">
        <v>382</v>
      </c>
      <c r="F418" s="55">
        <v>3.19</v>
      </c>
      <c r="G418" s="56">
        <v>40.590000000000003</v>
      </c>
      <c r="H418" s="56">
        <f t="shared" ref="H418:H426" si="16">ROUND(F418*G418,2)</f>
        <v>129.47999999999999</v>
      </c>
    </row>
    <row r="419" spans="1:8" ht="24" customHeight="1">
      <c r="A419" s="64" t="s">
        <v>362</v>
      </c>
      <c r="B419" s="64" t="s">
        <v>604</v>
      </c>
      <c r="C419" s="64" t="s">
        <v>53</v>
      </c>
      <c r="D419" s="59" t="s">
        <v>605</v>
      </c>
      <c r="E419" s="64" t="s">
        <v>355</v>
      </c>
      <c r="F419" s="55">
        <v>2.355</v>
      </c>
      <c r="G419" s="56">
        <v>5.12</v>
      </c>
      <c r="H419" s="56">
        <f t="shared" si="16"/>
        <v>12.06</v>
      </c>
    </row>
    <row r="420" spans="1:8" ht="24" customHeight="1">
      <c r="A420" s="64" t="s">
        <v>362</v>
      </c>
      <c r="B420" s="64" t="s">
        <v>627</v>
      </c>
      <c r="C420" s="64" t="s">
        <v>53</v>
      </c>
      <c r="D420" s="59" t="s">
        <v>628</v>
      </c>
      <c r="E420" s="64" t="s">
        <v>355</v>
      </c>
      <c r="F420" s="55">
        <v>0.79100000000000004</v>
      </c>
      <c r="G420" s="56">
        <v>60.6</v>
      </c>
      <c r="H420" s="56">
        <f t="shared" si="16"/>
        <v>47.93</v>
      </c>
    </row>
    <row r="421" spans="1:8" ht="37.5" customHeight="1">
      <c r="A421" s="64" t="s">
        <v>362</v>
      </c>
      <c r="B421" s="64" t="s">
        <v>606</v>
      </c>
      <c r="C421" s="64" t="s">
        <v>53</v>
      </c>
      <c r="D421" s="59" t="s">
        <v>607</v>
      </c>
      <c r="E421" s="64" t="s">
        <v>382</v>
      </c>
      <c r="F421" s="55">
        <v>0.40799999999999997</v>
      </c>
      <c r="G421" s="56">
        <v>502.74</v>
      </c>
      <c r="H421" s="56">
        <f t="shared" si="16"/>
        <v>205.12</v>
      </c>
    </row>
    <row r="422" spans="1:8" ht="24" customHeight="1">
      <c r="A422" s="64" t="s">
        <v>362</v>
      </c>
      <c r="B422" s="64" t="s">
        <v>383</v>
      </c>
      <c r="C422" s="64" t="s">
        <v>53</v>
      </c>
      <c r="D422" s="59" t="s">
        <v>384</v>
      </c>
      <c r="E422" s="64" t="s">
        <v>382</v>
      </c>
      <c r="F422" s="55">
        <v>0.11</v>
      </c>
      <c r="G422" s="56">
        <v>449.07</v>
      </c>
      <c r="H422" s="56">
        <f t="shared" si="16"/>
        <v>49.4</v>
      </c>
    </row>
    <row r="423" spans="1:8" ht="24" customHeight="1">
      <c r="A423" s="64" t="s">
        <v>362</v>
      </c>
      <c r="B423" s="64" t="s">
        <v>622</v>
      </c>
      <c r="C423" s="64" t="s">
        <v>53</v>
      </c>
      <c r="D423" s="59" t="s">
        <v>623</v>
      </c>
      <c r="E423" s="64" t="s">
        <v>355</v>
      </c>
      <c r="F423" s="55">
        <v>6.12</v>
      </c>
      <c r="G423" s="56">
        <v>200.16</v>
      </c>
      <c r="H423" s="56">
        <f t="shared" si="16"/>
        <v>1224.98</v>
      </c>
    </row>
    <row r="424" spans="1:8" ht="24" customHeight="1">
      <c r="A424" s="64" t="s">
        <v>362</v>
      </c>
      <c r="B424" s="64" t="s">
        <v>610</v>
      </c>
      <c r="C424" s="64" t="s">
        <v>53</v>
      </c>
      <c r="D424" s="59" t="s">
        <v>611</v>
      </c>
      <c r="E424" s="64" t="s">
        <v>11</v>
      </c>
      <c r="F424" s="55">
        <v>5.6</v>
      </c>
      <c r="G424" s="56">
        <v>10.3</v>
      </c>
      <c r="H424" s="56">
        <f t="shared" si="16"/>
        <v>57.68</v>
      </c>
    </row>
    <row r="425" spans="1:8" ht="24" customHeight="1">
      <c r="A425" s="64" t="s">
        <v>356</v>
      </c>
      <c r="B425" s="64" t="s">
        <v>391</v>
      </c>
      <c r="C425" s="64" t="s">
        <v>53</v>
      </c>
      <c r="D425" s="59" t="s">
        <v>392</v>
      </c>
      <c r="E425" s="64" t="s">
        <v>246</v>
      </c>
      <c r="F425" s="55">
        <v>0.9</v>
      </c>
      <c r="G425" s="56">
        <v>22.11</v>
      </c>
      <c r="H425" s="56">
        <f t="shared" si="16"/>
        <v>19.899999999999999</v>
      </c>
    </row>
    <row r="426" spans="1:8" ht="24" customHeight="1">
      <c r="A426" s="64" t="s">
        <v>356</v>
      </c>
      <c r="B426" s="64" t="s">
        <v>395</v>
      </c>
      <c r="C426" s="64" t="s">
        <v>53</v>
      </c>
      <c r="D426" s="59" t="s">
        <v>396</v>
      </c>
      <c r="E426" s="64" t="s">
        <v>246</v>
      </c>
      <c r="F426" s="55">
        <v>0.14745653573727577</v>
      </c>
      <c r="G426" s="56">
        <v>15.53</v>
      </c>
      <c r="H426" s="56">
        <f t="shared" si="16"/>
        <v>2.29</v>
      </c>
    </row>
    <row r="427" spans="1:8" ht="15" customHeight="1" thickBot="1">
      <c r="A427" s="68" t="s">
        <v>354</v>
      </c>
      <c r="B427" s="68"/>
      <c r="C427" s="68"/>
      <c r="D427" s="65"/>
      <c r="E427" s="65"/>
      <c r="F427" s="57"/>
      <c r="G427" s="74" t="s">
        <v>976</v>
      </c>
      <c r="H427" s="75">
        <f>SUM(H418:H426)</f>
        <v>1748.8400000000001</v>
      </c>
    </row>
    <row r="428" spans="1:8" ht="0.95" customHeight="1" thickTop="1">
      <c r="A428" s="98" t="s">
        <v>354</v>
      </c>
      <c r="B428" s="98"/>
      <c r="C428" s="98"/>
      <c r="D428" s="99"/>
      <c r="E428" s="99"/>
      <c r="F428" s="92"/>
      <c r="G428" s="93"/>
      <c r="H428" s="93"/>
    </row>
    <row r="429" spans="1:8" ht="18" customHeight="1">
      <c r="A429" s="60" t="s">
        <v>108</v>
      </c>
      <c r="B429" s="60" t="s">
        <v>346</v>
      </c>
      <c r="C429" s="60" t="s">
        <v>347</v>
      </c>
      <c r="D429" s="67" t="s">
        <v>348</v>
      </c>
      <c r="E429" s="60" t="s">
        <v>349</v>
      </c>
      <c r="F429" s="54" t="s">
        <v>350</v>
      </c>
      <c r="G429" s="73" t="s">
        <v>351</v>
      </c>
      <c r="H429" s="73" t="s">
        <v>352</v>
      </c>
    </row>
    <row r="430" spans="1:8" ht="24" customHeight="1">
      <c r="A430" s="96" t="s">
        <v>230</v>
      </c>
      <c r="B430" s="96" t="s">
        <v>632</v>
      </c>
      <c r="C430" s="96" t="s">
        <v>53</v>
      </c>
      <c r="D430" s="97" t="s">
        <v>297</v>
      </c>
      <c r="E430" s="96" t="s">
        <v>1</v>
      </c>
      <c r="F430" s="89"/>
      <c r="G430" s="90"/>
      <c r="H430" s="90"/>
    </row>
    <row r="431" spans="1:8" ht="24" customHeight="1">
      <c r="A431" s="64" t="s">
        <v>362</v>
      </c>
      <c r="B431" s="64" t="s">
        <v>383</v>
      </c>
      <c r="C431" s="64" t="s">
        <v>53</v>
      </c>
      <c r="D431" s="59" t="s">
        <v>384</v>
      </c>
      <c r="E431" s="64" t="s">
        <v>382</v>
      </c>
      <c r="F431" s="55">
        <v>3.0000000000000001E-3</v>
      </c>
      <c r="G431" s="56">
        <v>449.07</v>
      </c>
      <c r="H431" s="56">
        <f>ROUND(F431*G431,2)</f>
        <v>1.35</v>
      </c>
    </row>
    <row r="432" spans="1:8" ht="24" customHeight="1">
      <c r="A432" s="64" t="s">
        <v>356</v>
      </c>
      <c r="B432" s="64" t="s">
        <v>391</v>
      </c>
      <c r="C432" s="64" t="s">
        <v>53</v>
      </c>
      <c r="D432" s="59" t="s">
        <v>392</v>
      </c>
      <c r="E432" s="64" t="s">
        <v>246</v>
      </c>
      <c r="F432" s="55">
        <v>0.1</v>
      </c>
      <c r="G432" s="56">
        <v>22.11</v>
      </c>
      <c r="H432" s="56">
        <f>ROUND(F432*G432,2)</f>
        <v>2.21</v>
      </c>
    </row>
    <row r="433" spans="1:8" ht="24" customHeight="1">
      <c r="A433" s="64" t="s">
        <v>356</v>
      </c>
      <c r="B433" s="64" t="s">
        <v>395</v>
      </c>
      <c r="C433" s="64" t="s">
        <v>53</v>
      </c>
      <c r="D433" s="59" t="s">
        <v>396</v>
      </c>
      <c r="E433" s="64" t="s">
        <v>246</v>
      </c>
      <c r="F433" s="55">
        <v>0.17900837089504285</v>
      </c>
      <c r="G433" s="56">
        <v>15.53</v>
      </c>
      <c r="H433" s="56">
        <f>ROUND(F433*G433,2)</f>
        <v>2.78</v>
      </c>
    </row>
    <row r="434" spans="1:8" ht="24" customHeight="1">
      <c r="A434" s="64" t="s">
        <v>356</v>
      </c>
      <c r="B434" s="64" t="s">
        <v>633</v>
      </c>
      <c r="C434" s="64" t="s">
        <v>53</v>
      </c>
      <c r="D434" s="59" t="s">
        <v>634</v>
      </c>
      <c r="E434" s="64" t="s">
        <v>1</v>
      </c>
      <c r="F434" s="55">
        <v>1</v>
      </c>
      <c r="G434" s="56">
        <v>80.05</v>
      </c>
      <c r="H434" s="56">
        <f>ROUND(F434*G434,2)</f>
        <v>80.05</v>
      </c>
    </row>
    <row r="435" spans="1:8" ht="15" customHeight="1" thickBot="1">
      <c r="A435" s="68" t="s">
        <v>354</v>
      </c>
      <c r="B435" s="68"/>
      <c r="C435" s="68"/>
      <c r="D435" s="65"/>
      <c r="E435" s="65"/>
      <c r="F435" s="57"/>
      <c r="G435" s="74" t="s">
        <v>976</v>
      </c>
      <c r="H435" s="75">
        <f>SUM(H431:H434)</f>
        <v>86.39</v>
      </c>
    </row>
    <row r="436" spans="1:8" ht="0.95" customHeight="1" thickTop="1">
      <c r="A436" s="98" t="s">
        <v>354</v>
      </c>
      <c r="B436" s="98"/>
      <c r="C436" s="98"/>
      <c r="D436" s="99"/>
      <c r="E436" s="99"/>
      <c r="F436" s="92"/>
      <c r="G436" s="93"/>
      <c r="H436" s="93"/>
    </row>
    <row r="437" spans="1:8" ht="18" customHeight="1">
      <c r="A437" s="60" t="s">
        <v>109</v>
      </c>
      <c r="B437" s="60" t="s">
        <v>346</v>
      </c>
      <c r="C437" s="60" t="s">
        <v>347</v>
      </c>
      <c r="D437" s="67" t="s">
        <v>348</v>
      </c>
      <c r="E437" s="60" t="s">
        <v>349</v>
      </c>
      <c r="F437" s="54" t="s">
        <v>350</v>
      </c>
      <c r="G437" s="73" t="s">
        <v>351</v>
      </c>
      <c r="H437" s="73" t="s">
        <v>352</v>
      </c>
    </row>
    <row r="438" spans="1:8" ht="24" customHeight="1">
      <c r="A438" s="96" t="s">
        <v>230</v>
      </c>
      <c r="B438" s="96" t="s">
        <v>635</v>
      </c>
      <c r="C438" s="96" t="s">
        <v>53</v>
      </c>
      <c r="D438" s="97" t="s">
        <v>298</v>
      </c>
      <c r="E438" s="96" t="s">
        <v>1</v>
      </c>
      <c r="F438" s="89"/>
      <c r="G438" s="90"/>
      <c r="H438" s="90"/>
    </row>
    <row r="439" spans="1:8" ht="24" customHeight="1">
      <c r="A439" s="64" t="s">
        <v>362</v>
      </c>
      <c r="B439" s="64" t="s">
        <v>606</v>
      </c>
      <c r="C439" s="64" t="s">
        <v>53</v>
      </c>
      <c r="D439" s="59" t="s">
        <v>607</v>
      </c>
      <c r="E439" s="64" t="s">
        <v>382</v>
      </c>
      <c r="F439" s="55">
        <v>1.4999999999999999E-2</v>
      </c>
      <c r="G439" s="56">
        <v>502.74</v>
      </c>
      <c r="H439" s="56">
        <f t="shared" ref="H439:H444" si="17">ROUND(F439*G439,2)</f>
        <v>7.54</v>
      </c>
    </row>
    <row r="440" spans="1:8" ht="24" customHeight="1">
      <c r="A440" s="64" t="s">
        <v>362</v>
      </c>
      <c r="B440" s="64" t="s">
        <v>383</v>
      </c>
      <c r="C440" s="64" t="s">
        <v>53</v>
      </c>
      <c r="D440" s="59" t="s">
        <v>384</v>
      </c>
      <c r="E440" s="64" t="s">
        <v>382</v>
      </c>
      <c r="F440" s="55">
        <v>5.0000000000000001E-3</v>
      </c>
      <c r="G440" s="56">
        <v>449.07</v>
      </c>
      <c r="H440" s="56">
        <f t="shared" si="17"/>
        <v>2.25</v>
      </c>
    </row>
    <row r="441" spans="1:8" ht="24" customHeight="1">
      <c r="A441" s="64" t="s">
        <v>356</v>
      </c>
      <c r="B441" s="64" t="s">
        <v>391</v>
      </c>
      <c r="C441" s="64" t="s">
        <v>53</v>
      </c>
      <c r="D441" s="59" t="s">
        <v>392</v>
      </c>
      <c r="E441" s="64" t="s">
        <v>246</v>
      </c>
      <c r="F441" s="55">
        <v>0.05</v>
      </c>
      <c r="G441" s="56">
        <v>22.11</v>
      </c>
      <c r="H441" s="56">
        <f t="shared" si="17"/>
        <v>1.1100000000000001</v>
      </c>
    </row>
    <row r="442" spans="1:8" ht="24" customHeight="1">
      <c r="A442" s="64" t="s">
        <v>356</v>
      </c>
      <c r="B442" s="64" t="s">
        <v>395</v>
      </c>
      <c r="C442" s="64" t="s">
        <v>53</v>
      </c>
      <c r="D442" s="59" t="s">
        <v>396</v>
      </c>
      <c r="E442" s="64" t="s">
        <v>246</v>
      </c>
      <c r="F442" s="55">
        <v>0.55569864777849298</v>
      </c>
      <c r="G442" s="56">
        <v>15.53</v>
      </c>
      <c r="H442" s="56">
        <f t="shared" si="17"/>
        <v>8.6300000000000008</v>
      </c>
    </row>
    <row r="443" spans="1:8" ht="24" customHeight="1">
      <c r="A443" s="64" t="s">
        <v>356</v>
      </c>
      <c r="B443" s="64" t="s">
        <v>636</v>
      </c>
      <c r="C443" s="64" t="s">
        <v>53</v>
      </c>
      <c r="D443" s="59" t="s">
        <v>637</v>
      </c>
      <c r="E443" s="64" t="s">
        <v>1</v>
      </c>
      <c r="F443" s="55">
        <v>1</v>
      </c>
      <c r="G443" s="56">
        <v>121</v>
      </c>
      <c r="H443" s="56">
        <f t="shared" si="17"/>
        <v>121</v>
      </c>
    </row>
    <row r="444" spans="1:8" ht="24" customHeight="1">
      <c r="A444" s="64" t="s">
        <v>356</v>
      </c>
      <c r="B444" s="64" t="s">
        <v>638</v>
      </c>
      <c r="C444" s="64" t="s">
        <v>53</v>
      </c>
      <c r="D444" s="59" t="s">
        <v>639</v>
      </c>
      <c r="E444" s="64" t="s">
        <v>1</v>
      </c>
      <c r="F444" s="55">
        <v>1</v>
      </c>
      <c r="G444" s="56">
        <v>115</v>
      </c>
      <c r="H444" s="56">
        <f t="shared" si="17"/>
        <v>115</v>
      </c>
    </row>
    <row r="445" spans="1:8" ht="15" customHeight="1" thickBot="1">
      <c r="A445" s="68" t="s">
        <v>354</v>
      </c>
      <c r="B445" s="68"/>
      <c r="C445" s="68"/>
      <c r="D445" s="65"/>
      <c r="E445" s="65"/>
      <c r="F445" s="57"/>
      <c r="G445" s="74" t="s">
        <v>976</v>
      </c>
      <c r="H445" s="75">
        <f>SUM(H439:H444)</f>
        <v>255.53</v>
      </c>
    </row>
    <row r="446" spans="1:8" ht="0.95" customHeight="1" thickTop="1">
      <c r="A446" s="98" t="s">
        <v>354</v>
      </c>
      <c r="B446" s="98"/>
      <c r="C446" s="98"/>
      <c r="D446" s="99"/>
      <c r="E446" s="99"/>
      <c r="F446" s="92"/>
      <c r="G446" s="93"/>
      <c r="H446" s="93"/>
    </row>
    <row r="447" spans="1:8" ht="18" customHeight="1">
      <c r="A447" s="60" t="s">
        <v>110</v>
      </c>
      <c r="B447" s="60" t="s">
        <v>346</v>
      </c>
      <c r="C447" s="60" t="s">
        <v>347</v>
      </c>
      <c r="D447" s="67" t="s">
        <v>348</v>
      </c>
      <c r="E447" s="60" t="s">
        <v>349</v>
      </c>
      <c r="F447" s="54" t="s">
        <v>350</v>
      </c>
      <c r="G447" s="73" t="s">
        <v>351</v>
      </c>
      <c r="H447" s="73" t="s">
        <v>352</v>
      </c>
    </row>
    <row r="448" spans="1:8" ht="24" customHeight="1">
      <c r="A448" s="96" t="s">
        <v>230</v>
      </c>
      <c r="B448" s="96" t="s">
        <v>640</v>
      </c>
      <c r="C448" s="96" t="s">
        <v>53</v>
      </c>
      <c r="D448" s="97" t="s">
        <v>299</v>
      </c>
      <c r="E448" s="96" t="s">
        <v>2</v>
      </c>
      <c r="F448" s="89"/>
      <c r="G448" s="90"/>
      <c r="H448" s="90"/>
    </row>
    <row r="449" spans="1:8" ht="24" customHeight="1">
      <c r="A449" s="64" t="s">
        <v>362</v>
      </c>
      <c r="B449" s="64" t="s">
        <v>629</v>
      </c>
      <c r="C449" s="64" t="s">
        <v>53</v>
      </c>
      <c r="D449" s="59" t="s">
        <v>630</v>
      </c>
      <c r="E449" s="64" t="s">
        <v>382</v>
      </c>
      <c r="F449" s="55">
        <v>1.242</v>
      </c>
      <c r="G449" s="56">
        <v>40.590000000000003</v>
      </c>
      <c r="H449" s="56">
        <f>ROUND(F449*G449,2)</f>
        <v>50.41</v>
      </c>
    </row>
    <row r="450" spans="1:8" ht="24" customHeight="1">
      <c r="A450" s="64" t="s">
        <v>362</v>
      </c>
      <c r="B450" s="64" t="s">
        <v>383</v>
      </c>
      <c r="C450" s="64" t="s">
        <v>53</v>
      </c>
      <c r="D450" s="59" t="s">
        <v>384</v>
      </c>
      <c r="E450" s="64" t="s">
        <v>382</v>
      </c>
      <c r="F450" s="55">
        <v>7.2999999999999995E-2</v>
      </c>
      <c r="G450" s="56">
        <v>449.07</v>
      </c>
      <c r="H450" s="56">
        <f>ROUND(F450*G450,2)</f>
        <v>32.78</v>
      </c>
    </row>
    <row r="451" spans="1:8" ht="24" customHeight="1">
      <c r="A451" s="64" t="s">
        <v>362</v>
      </c>
      <c r="B451" s="64" t="s">
        <v>622</v>
      </c>
      <c r="C451" s="64" t="s">
        <v>53</v>
      </c>
      <c r="D451" s="59" t="s">
        <v>623</v>
      </c>
      <c r="E451" s="64" t="s">
        <v>355</v>
      </c>
      <c r="F451" s="55">
        <v>3.66</v>
      </c>
      <c r="G451" s="56">
        <v>200.16</v>
      </c>
      <c r="H451" s="56">
        <f>ROUND(F451*G451,2)</f>
        <v>732.59</v>
      </c>
    </row>
    <row r="452" spans="1:8" ht="24" customHeight="1">
      <c r="A452" s="64" t="s">
        <v>356</v>
      </c>
      <c r="B452" s="64" t="s">
        <v>391</v>
      </c>
      <c r="C452" s="64" t="s">
        <v>53</v>
      </c>
      <c r="D452" s="59" t="s">
        <v>392</v>
      </c>
      <c r="E452" s="64" t="s">
        <v>246</v>
      </c>
      <c r="F452" s="55">
        <v>1</v>
      </c>
      <c r="G452" s="56">
        <v>22.11</v>
      </c>
      <c r="H452" s="56">
        <f>ROUND(F452*G452,2)</f>
        <v>22.11</v>
      </c>
    </row>
    <row r="453" spans="1:8" ht="24" customHeight="1">
      <c r="A453" s="64" t="s">
        <v>356</v>
      </c>
      <c r="B453" s="64" t="s">
        <v>395</v>
      </c>
      <c r="C453" s="64" t="s">
        <v>53</v>
      </c>
      <c r="D453" s="59" t="s">
        <v>396</v>
      </c>
      <c r="E453" s="64" t="s">
        <v>246</v>
      </c>
      <c r="F453" s="55">
        <v>2.682549903412744</v>
      </c>
      <c r="G453" s="56">
        <v>15.53</v>
      </c>
      <c r="H453" s="56">
        <f>ROUND(F453*G453,2)</f>
        <v>41.66</v>
      </c>
    </row>
    <row r="454" spans="1:8" ht="15" customHeight="1" thickBot="1">
      <c r="A454" s="68" t="s">
        <v>354</v>
      </c>
      <c r="B454" s="68"/>
      <c r="C454" s="68"/>
      <c r="D454" s="65"/>
      <c r="E454" s="65"/>
      <c r="F454" s="57"/>
      <c r="G454" s="74" t="s">
        <v>976</v>
      </c>
      <c r="H454" s="75">
        <f>SUM(H449:H453)</f>
        <v>879.55</v>
      </c>
    </row>
    <row r="455" spans="1:8" ht="0.95" customHeight="1" thickTop="1">
      <c r="A455" s="98" t="s">
        <v>354</v>
      </c>
      <c r="B455" s="98"/>
      <c r="C455" s="98"/>
      <c r="D455" s="99"/>
      <c r="E455" s="99"/>
      <c r="F455" s="92"/>
      <c r="G455" s="93"/>
      <c r="H455" s="93"/>
    </row>
    <row r="456" spans="1:8" ht="18" customHeight="1">
      <c r="A456" s="60" t="s">
        <v>111</v>
      </c>
      <c r="B456" s="60" t="s">
        <v>346</v>
      </c>
      <c r="C456" s="60" t="s">
        <v>347</v>
      </c>
      <c r="D456" s="67" t="s">
        <v>348</v>
      </c>
      <c r="E456" s="60" t="s">
        <v>349</v>
      </c>
      <c r="F456" s="54" t="s">
        <v>350</v>
      </c>
      <c r="G456" s="73" t="s">
        <v>351</v>
      </c>
      <c r="H456" s="73" t="s">
        <v>352</v>
      </c>
    </row>
    <row r="457" spans="1:8" ht="24" customHeight="1">
      <c r="A457" s="96" t="s">
        <v>230</v>
      </c>
      <c r="B457" s="96" t="s">
        <v>641</v>
      </c>
      <c r="C457" s="96" t="s">
        <v>53</v>
      </c>
      <c r="D457" s="97" t="s">
        <v>300</v>
      </c>
      <c r="E457" s="96" t="s">
        <v>382</v>
      </c>
      <c r="F457" s="89"/>
      <c r="G457" s="90"/>
      <c r="H457" s="90"/>
    </row>
    <row r="458" spans="1:8" ht="36" customHeight="1">
      <c r="A458" s="64" t="s">
        <v>356</v>
      </c>
      <c r="B458" s="64" t="s">
        <v>642</v>
      </c>
      <c r="C458" s="64" t="s">
        <v>53</v>
      </c>
      <c r="D458" s="59" t="s">
        <v>643</v>
      </c>
      <c r="E458" s="64" t="s">
        <v>246</v>
      </c>
      <c r="F458" s="55">
        <v>3.5000000000000001E-3</v>
      </c>
      <c r="G458" s="56">
        <v>60.18</v>
      </c>
      <c r="H458" s="56">
        <f>ROUND(F458*G458,2)</f>
        <v>0.21</v>
      </c>
    </row>
    <row r="459" spans="1:8" ht="36" customHeight="1">
      <c r="A459" s="64" t="s">
        <v>356</v>
      </c>
      <c r="B459" s="64" t="s">
        <v>644</v>
      </c>
      <c r="C459" s="64" t="s">
        <v>53</v>
      </c>
      <c r="D459" s="59" t="s">
        <v>645</v>
      </c>
      <c r="E459" s="64" t="s">
        <v>246</v>
      </c>
      <c r="F459" s="55">
        <v>2.5000000000000001E-2</v>
      </c>
      <c r="G459" s="56">
        <v>154.02000000000001</v>
      </c>
      <c r="H459" s="56">
        <f>ROUND(F459*G459,2)</f>
        <v>3.85</v>
      </c>
    </row>
    <row r="460" spans="1:8" ht="24" customHeight="1">
      <c r="A460" s="64" t="s">
        <v>356</v>
      </c>
      <c r="B460" s="64" t="s">
        <v>395</v>
      </c>
      <c r="C460" s="64" t="s">
        <v>53</v>
      </c>
      <c r="D460" s="59" t="s">
        <v>396</v>
      </c>
      <c r="E460" s="64" t="s">
        <v>246</v>
      </c>
      <c r="F460" s="55">
        <v>1.1590470057952358E-2</v>
      </c>
      <c r="G460" s="56">
        <v>15.53</v>
      </c>
      <c r="H460" s="56">
        <f>ROUND(F460*G460,2)</f>
        <v>0.18</v>
      </c>
    </row>
    <row r="461" spans="1:8" ht="15" customHeight="1" thickBot="1">
      <c r="A461" s="68" t="s">
        <v>354</v>
      </c>
      <c r="B461" s="68"/>
      <c r="C461" s="68"/>
      <c r="D461" s="65"/>
      <c r="E461" s="65"/>
      <c r="F461" s="57"/>
      <c r="G461" s="74" t="s">
        <v>976</v>
      </c>
      <c r="H461" s="75">
        <f>SUM(H458:H460)</f>
        <v>4.24</v>
      </c>
    </row>
    <row r="462" spans="1:8" ht="0.95" customHeight="1" thickTop="1">
      <c r="A462" s="98" t="s">
        <v>354</v>
      </c>
      <c r="B462" s="98"/>
      <c r="C462" s="98"/>
      <c r="D462" s="99"/>
      <c r="E462" s="99"/>
      <c r="F462" s="92"/>
      <c r="G462" s="93"/>
      <c r="H462" s="93"/>
    </row>
    <row r="463" spans="1:8" ht="18" customHeight="1">
      <c r="A463" s="60" t="s">
        <v>112</v>
      </c>
      <c r="B463" s="60" t="s">
        <v>346</v>
      </c>
      <c r="C463" s="60" t="s">
        <v>347</v>
      </c>
      <c r="D463" s="67" t="s">
        <v>348</v>
      </c>
      <c r="E463" s="60" t="s">
        <v>349</v>
      </c>
      <c r="F463" s="54" t="s">
        <v>350</v>
      </c>
      <c r="G463" s="73" t="s">
        <v>351</v>
      </c>
      <c r="H463" s="73" t="s">
        <v>352</v>
      </c>
    </row>
    <row r="464" spans="1:8" ht="24" customHeight="1">
      <c r="A464" s="96" t="s">
        <v>230</v>
      </c>
      <c r="B464" s="96" t="s">
        <v>646</v>
      </c>
      <c r="C464" s="96" t="s">
        <v>53</v>
      </c>
      <c r="D464" s="97" t="s">
        <v>301</v>
      </c>
      <c r="E464" s="96" t="s">
        <v>355</v>
      </c>
      <c r="F464" s="89"/>
      <c r="G464" s="90"/>
      <c r="H464" s="90"/>
    </row>
    <row r="465" spans="1:8" ht="24" customHeight="1">
      <c r="A465" s="64" t="s">
        <v>356</v>
      </c>
      <c r="B465" s="64" t="s">
        <v>389</v>
      </c>
      <c r="C465" s="64" t="s">
        <v>53</v>
      </c>
      <c r="D465" s="59" t="s">
        <v>390</v>
      </c>
      <c r="E465" s="64" t="s">
        <v>246</v>
      </c>
      <c r="F465" s="55">
        <v>0.33333000000000002</v>
      </c>
      <c r="G465" s="56">
        <v>22.11</v>
      </c>
      <c r="H465" s="56">
        <f t="shared" ref="H465:H470" si="18">ROUND(F465*G465,2)</f>
        <v>7.37</v>
      </c>
    </row>
    <row r="466" spans="1:8" ht="24" customHeight="1">
      <c r="A466" s="64" t="s">
        <v>356</v>
      </c>
      <c r="B466" s="64" t="s">
        <v>395</v>
      </c>
      <c r="C466" s="64" t="s">
        <v>53</v>
      </c>
      <c r="D466" s="59" t="s">
        <v>396</v>
      </c>
      <c r="E466" s="64" t="s">
        <v>246</v>
      </c>
      <c r="F466" s="55">
        <v>0.33419188667095928</v>
      </c>
      <c r="G466" s="56">
        <v>15.53</v>
      </c>
      <c r="H466" s="56">
        <f t="shared" si="18"/>
        <v>5.19</v>
      </c>
    </row>
    <row r="467" spans="1:8" ht="24" customHeight="1">
      <c r="A467" s="64" t="s">
        <v>356</v>
      </c>
      <c r="B467" s="64" t="s">
        <v>647</v>
      </c>
      <c r="C467" s="64" t="s">
        <v>53</v>
      </c>
      <c r="D467" s="59" t="s">
        <v>648</v>
      </c>
      <c r="E467" s="64" t="s">
        <v>382</v>
      </c>
      <c r="F467" s="55">
        <v>3.8400000000000001E-3</v>
      </c>
      <c r="G467" s="56">
        <v>3540</v>
      </c>
      <c r="H467" s="56">
        <f t="shared" si="18"/>
        <v>13.59</v>
      </c>
    </row>
    <row r="468" spans="1:8" ht="24" customHeight="1">
      <c r="A468" s="64" t="s">
        <v>356</v>
      </c>
      <c r="B468" s="64" t="s">
        <v>411</v>
      </c>
      <c r="C468" s="64" t="s">
        <v>53</v>
      </c>
      <c r="D468" s="59" t="s">
        <v>412</v>
      </c>
      <c r="E468" s="64" t="s">
        <v>2</v>
      </c>
      <c r="F468" s="55">
        <v>0.03</v>
      </c>
      <c r="G468" s="56">
        <v>2.1800000000000002</v>
      </c>
      <c r="H468" s="56">
        <f t="shared" si="18"/>
        <v>7.0000000000000007E-2</v>
      </c>
    </row>
    <row r="469" spans="1:8" ht="24" customHeight="1">
      <c r="A469" s="64" t="s">
        <v>356</v>
      </c>
      <c r="B469" s="64" t="s">
        <v>438</v>
      </c>
      <c r="C469" s="64" t="s">
        <v>53</v>
      </c>
      <c r="D469" s="59" t="s">
        <v>439</v>
      </c>
      <c r="E469" s="64" t="s">
        <v>2</v>
      </c>
      <c r="F469" s="55">
        <v>2.4E-2</v>
      </c>
      <c r="G469" s="56">
        <v>16.329999999999998</v>
      </c>
      <c r="H469" s="56">
        <f t="shared" si="18"/>
        <v>0.39</v>
      </c>
    </row>
    <row r="470" spans="1:8" ht="24" customHeight="1">
      <c r="A470" s="64" t="s">
        <v>356</v>
      </c>
      <c r="B470" s="64" t="s">
        <v>418</v>
      </c>
      <c r="C470" s="64" t="s">
        <v>53</v>
      </c>
      <c r="D470" s="59" t="s">
        <v>419</v>
      </c>
      <c r="E470" s="64" t="s">
        <v>11</v>
      </c>
      <c r="F470" s="55">
        <v>0.1</v>
      </c>
      <c r="G470" s="56">
        <v>13.62</v>
      </c>
      <c r="H470" s="56">
        <f t="shared" si="18"/>
        <v>1.36</v>
      </c>
    </row>
    <row r="471" spans="1:8" ht="15" customHeight="1" thickBot="1">
      <c r="A471" s="68" t="s">
        <v>354</v>
      </c>
      <c r="B471" s="68"/>
      <c r="C471" s="68"/>
      <c r="D471" s="65"/>
      <c r="E471" s="65"/>
      <c r="F471" s="57"/>
      <c r="G471" s="74" t="s">
        <v>976</v>
      </c>
      <c r="H471" s="75">
        <f>SUM(H465:H470)</f>
        <v>27.97</v>
      </c>
    </row>
    <row r="472" spans="1:8" ht="0.95" customHeight="1" thickTop="1">
      <c r="A472" s="98" t="s">
        <v>354</v>
      </c>
      <c r="B472" s="98"/>
      <c r="C472" s="98"/>
      <c r="D472" s="99"/>
      <c r="E472" s="99"/>
      <c r="F472" s="92"/>
      <c r="G472" s="93"/>
      <c r="H472" s="93"/>
    </row>
    <row r="473" spans="1:8" ht="18" customHeight="1">
      <c r="A473" s="60" t="s">
        <v>113</v>
      </c>
      <c r="B473" s="60" t="s">
        <v>346</v>
      </c>
      <c r="C473" s="60" t="s">
        <v>347</v>
      </c>
      <c r="D473" s="67" t="s">
        <v>348</v>
      </c>
      <c r="E473" s="60" t="s">
        <v>349</v>
      </c>
      <c r="F473" s="54" t="s">
        <v>350</v>
      </c>
      <c r="G473" s="73" t="s">
        <v>351</v>
      </c>
      <c r="H473" s="73" t="s">
        <v>352</v>
      </c>
    </row>
    <row r="474" spans="1:8" ht="24" customHeight="1">
      <c r="A474" s="96" t="s">
        <v>230</v>
      </c>
      <c r="B474" s="96" t="s">
        <v>649</v>
      </c>
      <c r="C474" s="96" t="s">
        <v>53</v>
      </c>
      <c r="D474" s="97" t="s">
        <v>302</v>
      </c>
      <c r="E474" s="96" t="s">
        <v>355</v>
      </c>
      <c r="F474" s="89"/>
      <c r="G474" s="90"/>
      <c r="H474" s="90"/>
    </row>
    <row r="475" spans="1:8" ht="24" customHeight="1">
      <c r="A475" s="64" t="s">
        <v>356</v>
      </c>
      <c r="B475" s="64" t="s">
        <v>389</v>
      </c>
      <c r="C475" s="64" t="s">
        <v>53</v>
      </c>
      <c r="D475" s="59" t="s">
        <v>390</v>
      </c>
      <c r="E475" s="64" t="s">
        <v>246</v>
      </c>
      <c r="F475" s="55">
        <v>1</v>
      </c>
      <c r="G475" s="56">
        <v>22.11</v>
      </c>
      <c r="H475" s="56">
        <f t="shared" ref="H475:H480" si="19">ROUND(F475*G475,2)</f>
        <v>22.11</v>
      </c>
    </row>
    <row r="476" spans="1:8" ht="24" customHeight="1">
      <c r="A476" s="64" t="s">
        <v>356</v>
      </c>
      <c r="B476" s="64" t="s">
        <v>395</v>
      </c>
      <c r="C476" s="64" t="s">
        <v>53</v>
      </c>
      <c r="D476" s="59" t="s">
        <v>396</v>
      </c>
      <c r="E476" s="64" t="s">
        <v>246</v>
      </c>
      <c r="F476" s="55">
        <v>1.0012878300064396</v>
      </c>
      <c r="G476" s="56">
        <v>15.53</v>
      </c>
      <c r="H476" s="56">
        <f t="shared" si="19"/>
        <v>15.55</v>
      </c>
    </row>
    <row r="477" spans="1:8" ht="24" customHeight="1">
      <c r="A477" s="64" t="s">
        <v>356</v>
      </c>
      <c r="B477" s="64" t="s">
        <v>647</v>
      </c>
      <c r="C477" s="64" t="s">
        <v>53</v>
      </c>
      <c r="D477" s="59" t="s">
        <v>648</v>
      </c>
      <c r="E477" s="64" t="s">
        <v>382</v>
      </c>
      <c r="F477" s="55">
        <v>1.1429999999999999E-2</v>
      </c>
      <c r="G477" s="56">
        <v>3540</v>
      </c>
      <c r="H477" s="56">
        <f t="shared" si="19"/>
        <v>40.46</v>
      </c>
    </row>
    <row r="478" spans="1:8" ht="24" customHeight="1">
      <c r="A478" s="64" t="s">
        <v>356</v>
      </c>
      <c r="B478" s="64" t="s">
        <v>411</v>
      </c>
      <c r="C478" s="64" t="s">
        <v>53</v>
      </c>
      <c r="D478" s="59" t="s">
        <v>412</v>
      </c>
      <c r="E478" s="64" t="s">
        <v>2</v>
      </c>
      <c r="F478" s="55">
        <v>0.04</v>
      </c>
      <c r="G478" s="56">
        <v>2.1800000000000002</v>
      </c>
      <c r="H478" s="56">
        <f t="shared" si="19"/>
        <v>0.09</v>
      </c>
    </row>
    <row r="479" spans="1:8" ht="24" customHeight="1">
      <c r="A479" s="64" t="s">
        <v>356</v>
      </c>
      <c r="B479" s="64" t="s">
        <v>438</v>
      </c>
      <c r="C479" s="64" t="s">
        <v>53</v>
      </c>
      <c r="D479" s="59" t="s">
        <v>439</v>
      </c>
      <c r="E479" s="64" t="s">
        <v>2</v>
      </c>
      <c r="F479" s="55">
        <v>2.9000000000000001E-2</v>
      </c>
      <c r="G479" s="56">
        <v>16.329999999999998</v>
      </c>
      <c r="H479" s="56">
        <f t="shared" si="19"/>
        <v>0.47</v>
      </c>
    </row>
    <row r="480" spans="1:8" ht="24" customHeight="1">
      <c r="A480" s="64" t="s">
        <v>356</v>
      </c>
      <c r="B480" s="64" t="s">
        <v>418</v>
      </c>
      <c r="C480" s="64" t="s">
        <v>53</v>
      </c>
      <c r="D480" s="59" t="s">
        <v>419</v>
      </c>
      <c r="E480" s="64" t="s">
        <v>11</v>
      </c>
      <c r="F480" s="55">
        <v>0.1</v>
      </c>
      <c r="G480" s="56">
        <v>13.62</v>
      </c>
      <c r="H480" s="56">
        <f t="shared" si="19"/>
        <v>1.36</v>
      </c>
    </row>
    <row r="481" spans="1:8" ht="15" customHeight="1" thickBot="1">
      <c r="A481" s="68" t="s">
        <v>354</v>
      </c>
      <c r="B481" s="68"/>
      <c r="C481" s="68"/>
      <c r="D481" s="65"/>
      <c r="E481" s="65"/>
      <c r="F481" s="57"/>
      <c r="G481" s="74" t="s">
        <v>976</v>
      </c>
      <c r="H481" s="75">
        <f>SUM(H475:H480)</f>
        <v>80.040000000000006</v>
      </c>
    </row>
    <row r="482" spans="1:8" ht="0.95" customHeight="1" thickTop="1">
      <c r="A482" s="98" t="s">
        <v>354</v>
      </c>
      <c r="B482" s="98"/>
      <c r="C482" s="98"/>
      <c r="D482" s="99"/>
      <c r="E482" s="99"/>
      <c r="F482" s="92"/>
      <c r="G482" s="93"/>
      <c r="H482" s="93"/>
    </row>
    <row r="483" spans="1:8" ht="18" customHeight="1">
      <c r="A483" s="60" t="s">
        <v>130</v>
      </c>
      <c r="B483" s="60" t="s">
        <v>346</v>
      </c>
      <c r="C483" s="60" t="s">
        <v>347</v>
      </c>
      <c r="D483" s="67" t="s">
        <v>348</v>
      </c>
      <c r="E483" s="60" t="s">
        <v>349</v>
      </c>
      <c r="F483" s="54" t="s">
        <v>350</v>
      </c>
      <c r="G483" s="73" t="s">
        <v>351</v>
      </c>
      <c r="H483" s="73" t="s">
        <v>352</v>
      </c>
    </row>
    <row r="484" spans="1:8" ht="24" customHeight="1">
      <c r="A484" s="96" t="s">
        <v>230</v>
      </c>
      <c r="B484" s="96" t="s">
        <v>160</v>
      </c>
      <c r="C484" s="96" t="s">
        <v>51</v>
      </c>
      <c r="D484" s="97" t="s">
        <v>161</v>
      </c>
      <c r="E484" s="96" t="s">
        <v>259</v>
      </c>
      <c r="F484" s="89"/>
      <c r="G484" s="90"/>
      <c r="H484" s="90"/>
    </row>
    <row r="485" spans="1:8" ht="24" customHeight="1">
      <c r="A485" s="64"/>
      <c r="B485" s="64" t="s">
        <v>987</v>
      </c>
      <c r="C485" s="64" t="s">
        <v>51</v>
      </c>
      <c r="D485" s="59" t="s">
        <v>989</v>
      </c>
      <c r="E485" s="64" t="s">
        <v>977</v>
      </c>
      <c r="F485" s="55">
        <v>7.1428571428571425E-2</v>
      </c>
      <c r="G485" s="56">
        <v>14.95</v>
      </c>
      <c r="H485" s="56">
        <f>ROUND(F485*G485,2)</f>
        <v>1.07</v>
      </c>
    </row>
    <row r="486" spans="1:8" ht="24" customHeight="1">
      <c r="A486" s="64"/>
      <c r="B486" s="64" t="s">
        <v>984</v>
      </c>
      <c r="C486" s="64" t="s">
        <v>51</v>
      </c>
      <c r="D486" s="59" t="s">
        <v>990</v>
      </c>
      <c r="E486" s="64" t="s">
        <v>978</v>
      </c>
      <c r="F486" s="55">
        <v>7.1428571428571435E-3</v>
      </c>
      <c r="G486" s="56">
        <v>50.62</v>
      </c>
      <c r="H486" s="56">
        <f>ROUND(F486*G486,2)</f>
        <v>0.36</v>
      </c>
    </row>
    <row r="487" spans="1:8" ht="24" customHeight="1">
      <c r="A487" s="64"/>
      <c r="B487" s="64" t="s">
        <v>986</v>
      </c>
      <c r="C487" s="64" t="s">
        <v>51</v>
      </c>
      <c r="D487" s="59" t="s">
        <v>988</v>
      </c>
      <c r="E487" s="64" t="s">
        <v>978</v>
      </c>
      <c r="F487" s="55">
        <v>9.6501809408926401E-2</v>
      </c>
      <c r="G487" s="56">
        <v>16.579999999999998</v>
      </c>
      <c r="H487" s="56">
        <f>ROUND(F487*G487,2)</f>
        <v>1.6</v>
      </c>
    </row>
    <row r="488" spans="1:8" ht="15" customHeight="1" thickBot="1">
      <c r="A488" s="68" t="s">
        <v>354</v>
      </c>
      <c r="B488" s="68"/>
      <c r="C488" s="68"/>
      <c r="D488" s="65"/>
      <c r="E488" s="65"/>
      <c r="F488" s="57"/>
      <c r="G488" s="74" t="s">
        <v>976</v>
      </c>
      <c r="H488" s="75">
        <f>SUM(H485:H487)</f>
        <v>3.0300000000000002</v>
      </c>
    </row>
    <row r="489" spans="1:8" ht="0.75" customHeight="1" thickTop="1">
      <c r="A489" s="98" t="s">
        <v>354</v>
      </c>
      <c r="B489" s="98"/>
      <c r="C489" s="98"/>
      <c r="D489" s="99"/>
      <c r="E489" s="99"/>
      <c r="F489" s="92"/>
      <c r="G489" s="93"/>
      <c r="H489" s="93"/>
    </row>
    <row r="490" spans="1:8" ht="18" customHeight="1">
      <c r="A490" s="60" t="s">
        <v>177</v>
      </c>
      <c r="B490" s="60" t="s">
        <v>346</v>
      </c>
      <c r="C490" s="60" t="s">
        <v>347</v>
      </c>
      <c r="D490" s="67" t="s">
        <v>348</v>
      </c>
      <c r="E490" s="60" t="s">
        <v>349</v>
      </c>
      <c r="F490" s="54" t="s">
        <v>350</v>
      </c>
      <c r="G490" s="73" t="s">
        <v>351</v>
      </c>
      <c r="H490" s="73" t="s">
        <v>352</v>
      </c>
    </row>
    <row r="491" spans="1:8" ht="24" customHeight="1">
      <c r="A491" s="96" t="s">
        <v>230</v>
      </c>
      <c r="B491" s="96" t="s">
        <v>650</v>
      </c>
      <c r="C491" s="96" t="s">
        <v>53</v>
      </c>
      <c r="D491" s="97" t="s">
        <v>303</v>
      </c>
      <c r="E491" s="96" t="s">
        <v>355</v>
      </c>
      <c r="F491" s="89"/>
      <c r="G491" s="90"/>
      <c r="H491" s="90"/>
    </row>
    <row r="492" spans="1:8" ht="24" customHeight="1">
      <c r="A492" s="64" t="s">
        <v>356</v>
      </c>
      <c r="B492" s="64" t="s">
        <v>389</v>
      </c>
      <c r="C492" s="64" t="s">
        <v>53</v>
      </c>
      <c r="D492" s="59" t="s">
        <v>390</v>
      </c>
      <c r="E492" s="64" t="s">
        <v>246</v>
      </c>
      <c r="F492" s="55">
        <v>0.5</v>
      </c>
      <c r="G492" s="56">
        <v>22.11</v>
      </c>
      <c r="H492" s="56">
        <f>ROUND(F492*G492,2)</f>
        <v>11.06</v>
      </c>
    </row>
    <row r="493" spans="1:8" ht="24" customHeight="1">
      <c r="A493" s="64" t="s">
        <v>356</v>
      </c>
      <c r="B493" s="64" t="s">
        <v>651</v>
      </c>
      <c r="C493" s="64" t="s">
        <v>53</v>
      </c>
      <c r="D493" s="59" t="s">
        <v>652</v>
      </c>
      <c r="E493" s="64" t="s">
        <v>355</v>
      </c>
      <c r="F493" s="55">
        <v>0.22</v>
      </c>
      <c r="G493" s="56">
        <v>11.12</v>
      </c>
      <c r="H493" s="56">
        <f>ROUND(F493*G493,2)</f>
        <v>2.4500000000000002</v>
      </c>
    </row>
    <row r="494" spans="1:8" ht="24" customHeight="1">
      <c r="A494" s="64" t="s">
        <v>356</v>
      </c>
      <c r="B494" s="64" t="s">
        <v>395</v>
      </c>
      <c r="C494" s="64" t="s">
        <v>53</v>
      </c>
      <c r="D494" s="59" t="s">
        <v>396</v>
      </c>
      <c r="E494" s="64" t="s">
        <v>246</v>
      </c>
      <c r="F494" s="55">
        <v>0.17192530585962654</v>
      </c>
      <c r="G494" s="56">
        <v>15.53</v>
      </c>
      <c r="H494" s="56">
        <f>ROUND(F494*G494,2)</f>
        <v>2.67</v>
      </c>
    </row>
    <row r="495" spans="1:8" ht="24" customHeight="1">
      <c r="A495" s="64" t="s">
        <v>356</v>
      </c>
      <c r="B495" s="64" t="s">
        <v>411</v>
      </c>
      <c r="C495" s="64" t="s">
        <v>53</v>
      </c>
      <c r="D495" s="59" t="s">
        <v>412</v>
      </c>
      <c r="E495" s="64" t="s">
        <v>2</v>
      </c>
      <c r="F495" s="55">
        <v>0.84</v>
      </c>
      <c r="G495" s="56">
        <v>2.1800000000000002</v>
      </c>
      <c r="H495" s="56">
        <f>ROUND(F495*G495,2)</f>
        <v>1.83</v>
      </c>
    </row>
    <row r="496" spans="1:8" ht="24" customHeight="1">
      <c r="A496" s="64" t="s">
        <v>356</v>
      </c>
      <c r="B496" s="64" t="s">
        <v>418</v>
      </c>
      <c r="C496" s="64" t="s">
        <v>53</v>
      </c>
      <c r="D496" s="59" t="s">
        <v>419</v>
      </c>
      <c r="E496" s="64" t="s">
        <v>11</v>
      </c>
      <c r="F496" s="55">
        <v>0.1</v>
      </c>
      <c r="G496" s="56">
        <v>13.62</v>
      </c>
      <c r="H496" s="56">
        <f>ROUND(F496*G496,2)</f>
        <v>1.36</v>
      </c>
    </row>
    <row r="497" spans="1:8" ht="15" customHeight="1" thickBot="1">
      <c r="A497" s="68" t="s">
        <v>354</v>
      </c>
      <c r="B497" s="68"/>
      <c r="C497" s="68"/>
      <c r="D497" s="65"/>
      <c r="E497" s="65"/>
      <c r="F497" s="57"/>
      <c r="G497" s="74" t="s">
        <v>976</v>
      </c>
      <c r="H497" s="75">
        <f>SUM(H492:H496)</f>
        <v>19.369999999999997</v>
      </c>
    </row>
    <row r="498" spans="1:8" ht="0.95" customHeight="1" thickTop="1">
      <c r="A498" s="98" t="s">
        <v>354</v>
      </c>
      <c r="B498" s="98"/>
      <c r="C498" s="98"/>
      <c r="D498" s="99"/>
      <c r="E498" s="99"/>
      <c r="F498" s="92"/>
      <c r="G498" s="93"/>
      <c r="H498" s="93"/>
    </row>
    <row r="499" spans="1:8" ht="18" customHeight="1">
      <c r="A499" s="60" t="s">
        <v>178</v>
      </c>
      <c r="B499" s="60" t="s">
        <v>346</v>
      </c>
      <c r="C499" s="60" t="s">
        <v>347</v>
      </c>
      <c r="D499" s="67" t="s">
        <v>348</v>
      </c>
      <c r="E499" s="60" t="s">
        <v>349</v>
      </c>
      <c r="F499" s="54" t="s">
        <v>350</v>
      </c>
      <c r="G499" s="73" t="s">
        <v>351</v>
      </c>
      <c r="H499" s="73" t="s">
        <v>352</v>
      </c>
    </row>
    <row r="500" spans="1:8" ht="24" customHeight="1">
      <c r="A500" s="96" t="s">
        <v>230</v>
      </c>
      <c r="B500" s="96" t="s">
        <v>653</v>
      </c>
      <c r="C500" s="96" t="s">
        <v>53</v>
      </c>
      <c r="D500" s="97" t="s">
        <v>304</v>
      </c>
      <c r="E500" s="96" t="s">
        <v>382</v>
      </c>
      <c r="F500" s="89"/>
      <c r="G500" s="90"/>
      <c r="H500" s="90"/>
    </row>
    <row r="501" spans="1:8" ht="24" customHeight="1">
      <c r="A501" s="64" t="s">
        <v>356</v>
      </c>
      <c r="B501" s="64" t="s">
        <v>654</v>
      </c>
      <c r="C501" s="64" t="s">
        <v>53</v>
      </c>
      <c r="D501" s="59" t="s">
        <v>655</v>
      </c>
      <c r="E501" s="64" t="s">
        <v>246</v>
      </c>
      <c r="F501" s="55">
        <v>1</v>
      </c>
      <c r="G501" s="56">
        <v>2.69</v>
      </c>
      <c r="H501" s="56">
        <f t="shared" ref="H501:H506" si="20">ROUND(F501*G501,2)</f>
        <v>2.69</v>
      </c>
    </row>
    <row r="502" spans="1:8" ht="24" customHeight="1">
      <c r="A502" s="64" t="s">
        <v>356</v>
      </c>
      <c r="B502" s="64" t="s">
        <v>391</v>
      </c>
      <c r="C502" s="64" t="s">
        <v>53</v>
      </c>
      <c r="D502" s="59" t="s">
        <v>392</v>
      </c>
      <c r="E502" s="64" t="s">
        <v>246</v>
      </c>
      <c r="F502" s="55">
        <v>1</v>
      </c>
      <c r="G502" s="56">
        <v>22.11</v>
      </c>
      <c r="H502" s="56">
        <f t="shared" si="20"/>
        <v>22.11</v>
      </c>
    </row>
    <row r="503" spans="1:8" ht="24" customHeight="1">
      <c r="A503" s="64" t="s">
        <v>356</v>
      </c>
      <c r="B503" s="64" t="s">
        <v>395</v>
      </c>
      <c r="C503" s="64" t="s">
        <v>53</v>
      </c>
      <c r="D503" s="59" t="s">
        <v>396</v>
      </c>
      <c r="E503" s="64" t="s">
        <v>246</v>
      </c>
      <c r="F503" s="55">
        <v>6.026400515131999</v>
      </c>
      <c r="G503" s="56">
        <v>15.53</v>
      </c>
      <c r="H503" s="56">
        <f t="shared" si="20"/>
        <v>93.59</v>
      </c>
    </row>
    <row r="504" spans="1:8" ht="24" customHeight="1">
      <c r="A504" s="64" t="s">
        <v>356</v>
      </c>
      <c r="B504" s="64" t="s">
        <v>399</v>
      </c>
      <c r="C504" s="64" t="s">
        <v>53</v>
      </c>
      <c r="D504" s="59" t="s">
        <v>400</v>
      </c>
      <c r="E504" s="64" t="s">
        <v>11</v>
      </c>
      <c r="F504" s="55">
        <v>208</v>
      </c>
      <c r="G504" s="56">
        <v>0.52</v>
      </c>
      <c r="H504" s="56">
        <f t="shared" si="20"/>
        <v>108.16</v>
      </c>
    </row>
    <row r="505" spans="1:8" ht="24" customHeight="1">
      <c r="A505" s="64" t="s">
        <v>356</v>
      </c>
      <c r="B505" s="64" t="s">
        <v>656</v>
      </c>
      <c r="C505" s="64" t="s">
        <v>53</v>
      </c>
      <c r="D505" s="59" t="s">
        <v>657</v>
      </c>
      <c r="E505" s="64" t="s">
        <v>382</v>
      </c>
      <c r="F505" s="55">
        <v>0.88200000000000001</v>
      </c>
      <c r="G505" s="56">
        <v>121.11</v>
      </c>
      <c r="H505" s="56">
        <f t="shared" si="20"/>
        <v>106.82</v>
      </c>
    </row>
    <row r="506" spans="1:8" ht="24" customHeight="1">
      <c r="A506" s="64" t="s">
        <v>356</v>
      </c>
      <c r="B506" s="64" t="s">
        <v>658</v>
      </c>
      <c r="C506" s="64" t="s">
        <v>53</v>
      </c>
      <c r="D506" s="59" t="s">
        <v>659</v>
      </c>
      <c r="E506" s="64" t="s">
        <v>382</v>
      </c>
      <c r="F506" s="55">
        <v>0.56399999999999995</v>
      </c>
      <c r="G506" s="56">
        <v>113.53</v>
      </c>
      <c r="H506" s="56">
        <f t="shared" si="20"/>
        <v>64.03</v>
      </c>
    </row>
    <row r="507" spans="1:8" ht="15" customHeight="1" thickBot="1">
      <c r="A507" s="68" t="s">
        <v>354</v>
      </c>
      <c r="B507" s="68"/>
      <c r="C507" s="68"/>
      <c r="D507" s="65"/>
      <c r="E507" s="65"/>
      <c r="F507" s="57"/>
      <c r="G507" s="74" t="s">
        <v>976</v>
      </c>
      <c r="H507" s="75">
        <f>SUM(H501:H506)</f>
        <v>397.4</v>
      </c>
    </row>
    <row r="508" spans="1:8" ht="0.95" customHeight="1" thickTop="1">
      <c r="A508" s="98" t="s">
        <v>354</v>
      </c>
      <c r="B508" s="98"/>
      <c r="C508" s="98"/>
      <c r="D508" s="99"/>
      <c r="E508" s="99"/>
      <c r="F508" s="92"/>
      <c r="G508" s="93"/>
      <c r="H508" s="93"/>
    </row>
    <row r="509" spans="1:8" ht="18" customHeight="1">
      <c r="A509" s="60" t="s">
        <v>179</v>
      </c>
      <c r="B509" s="60" t="s">
        <v>346</v>
      </c>
      <c r="C509" s="60" t="s">
        <v>347</v>
      </c>
      <c r="D509" s="67" t="s">
        <v>348</v>
      </c>
      <c r="E509" s="60" t="s">
        <v>349</v>
      </c>
      <c r="F509" s="54" t="s">
        <v>350</v>
      </c>
      <c r="G509" s="73" t="s">
        <v>351</v>
      </c>
      <c r="H509" s="73" t="s">
        <v>352</v>
      </c>
    </row>
    <row r="510" spans="1:8" ht="24" customHeight="1">
      <c r="A510" s="96" t="s">
        <v>230</v>
      </c>
      <c r="B510" s="96" t="s">
        <v>660</v>
      </c>
      <c r="C510" s="96" t="s">
        <v>53</v>
      </c>
      <c r="D510" s="97" t="s">
        <v>305</v>
      </c>
      <c r="E510" s="96" t="s">
        <v>2</v>
      </c>
      <c r="F510" s="89"/>
      <c r="G510" s="90"/>
      <c r="H510" s="90"/>
    </row>
    <row r="511" spans="1:8" ht="24" customHeight="1">
      <c r="A511" s="64" t="s">
        <v>362</v>
      </c>
      <c r="B511" s="64" t="s">
        <v>383</v>
      </c>
      <c r="C511" s="64" t="s">
        <v>53</v>
      </c>
      <c r="D511" s="59" t="s">
        <v>384</v>
      </c>
      <c r="E511" s="64" t="s">
        <v>382</v>
      </c>
      <c r="F511" s="55">
        <v>2E-3</v>
      </c>
      <c r="G511" s="56">
        <v>449.07</v>
      </c>
      <c r="H511" s="56">
        <f t="shared" ref="H511:H518" si="21">ROUND(F511*G511,2)</f>
        <v>0.9</v>
      </c>
    </row>
    <row r="512" spans="1:8" ht="24" customHeight="1">
      <c r="A512" s="64" t="s">
        <v>362</v>
      </c>
      <c r="B512" s="64" t="s">
        <v>604</v>
      </c>
      <c r="C512" s="64" t="s">
        <v>53</v>
      </c>
      <c r="D512" s="59" t="s">
        <v>605</v>
      </c>
      <c r="E512" s="64" t="s">
        <v>355</v>
      </c>
      <c r="F512" s="55">
        <v>0.6</v>
      </c>
      <c r="G512" s="56">
        <v>5.12</v>
      </c>
      <c r="H512" s="56">
        <f t="shared" si="21"/>
        <v>3.07</v>
      </c>
    </row>
    <row r="513" spans="1:8" ht="24" customHeight="1">
      <c r="A513" s="64" t="s">
        <v>356</v>
      </c>
      <c r="B513" s="64" t="s">
        <v>391</v>
      </c>
      <c r="C513" s="64" t="s">
        <v>53</v>
      </c>
      <c r="D513" s="59" t="s">
        <v>392</v>
      </c>
      <c r="E513" s="64" t="s">
        <v>246</v>
      </c>
      <c r="F513" s="55">
        <v>5.0000000000000001E-3</v>
      </c>
      <c r="G513" s="56">
        <v>22.11</v>
      </c>
      <c r="H513" s="56">
        <f t="shared" si="21"/>
        <v>0.11</v>
      </c>
    </row>
    <row r="514" spans="1:8" ht="24" customHeight="1">
      <c r="A514" s="64" t="s">
        <v>356</v>
      </c>
      <c r="B514" s="64" t="s">
        <v>614</v>
      </c>
      <c r="C514" s="64" t="s">
        <v>53</v>
      </c>
      <c r="D514" s="59" t="s">
        <v>615</v>
      </c>
      <c r="E514" s="64" t="s">
        <v>246</v>
      </c>
      <c r="F514" s="55">
        <v>1.4290000000000001E-2</v>
      </c>
      <c r="G514" s="56">
        <v>47.72</v>
      </c>
      <c r="H514" s="56">
        <f t="shared" si="21"/>
        <v>0.68</v>
      </c>
    </row>
    <row r="515" spans="1:8" ht="24" customHeight="1">
      <c r="A515" s="64" t="s">
        <v>356</v>
      </c>
      <c r="B515" s="64" t="s">
        <v>612</v>
      </c>
      <c r="C515" s="64" t="s">
        <v>53</v>
      </c>
      <c r="D515" s="59" t="s">
        <v>613</v>
      </c>
      <c r="E515" s="64" t="s">
        <v>246</v>
      </c>
      <c r="F515" s="55">
        <v>5.7140000000000003E-2</v>
      </c>
      <c r="G515" s="56">
        <v>109.87</v>
      </c>
      <c r="H515" s="56">
        <f t="shared" si="21"/>
        <v>6.28</v>
      </c>
    </row>
    <row r="516" spans="1:8" ht="24" customHeight="1">
      <c r="A516" s="64" t="s">
        <v>356</v>
      </c>
      <c r="B516" s="64" t="s">
        <v>395</v>
      </c>
      <c r="C516" s="64" t="s">
        <v>53</v>
      </c>
      <c r="D516" s="59" t="s">
        <v>396</v>
      </c>
      <c r="E516" s="64" t="s">
        <v>246</v>
      </c>
      <c r="F516" s="55">
        <v>0.33676754668383801</v>
      </c>
      <c r="G516" s="56">
        <v>15.53</v>
      </c>
      <c r="H516" s="56">
        <f t="shared" si="21"/>
        <v>5.23</v>
      </c>
    </row>
    <row r="517" spans="1:8" ht="24" customHeight="1">
      <c r="A517" s="64" t="s">
        <v>356</v>
      </c>
      <c r="B517" s="64" t="s">
        <v>661</v>
      </c>
      <c r="C517" s="64" t="s">
        <v>53</v>
      </c>
      <c r="D517" s="59" t="s">
        <v>662</v>
      </c>
      <c r="E517" s="64" t="s">
        <v>1</v>
      </c>
      <c r="F517" s="55">
        <v>1.2500000000000001E-2</v>
      </c>
      <c r="G517" s="56">
        <v>400</v>
      </c>
      <c r="H517" s="56">
        <f t="shared" si="21"/>
        <v>5</v>
      </c>
    </row>
    <row r="518" spans="1:8" ht="24" customHeight="1">
      <c r="A518" s="64" t="s">
        <v>356</v>
      </c>
      <c r="B518" s="64" t="s">
        <v>663</v>
      </c>
      <c r="C518" s="64" t="s">
        <v>53</v>
      </c>
      <c r="D518" s="59" t="s">
        <v>664</v>
      </c>
      <c r="E518" s="64" t="s">
        <v>2</v>
      </c>
      <c r="F518" s="55">
        <v>1</v>
      </c>
      <c r="G518" s="56">
        <v>110</v>
      </c>
      <c r="H518" s="56">
        <f t="shared" si="21"/>
        <v>110</v>
      </c>
    </row>
    <row r="519" spans="1:8" ht="15" customHeight="1" thickBot="1">
      <c r="A519" s="68" t="s">
        <v>354</v>
      </c>
      <c r="B519" s="68"/>
      <c r="C519" s="68"/>
      <c r="D519" s="65"/>
      <c r="E519" s="65"/>
      <c r="F519" s="57"/>
      <c r="G519" s="74" t="s">
        <v>976</v>
      </c>
      <c r="H519" s="75">
        <f>SUM(H511:H518)</f>
        <v>131.27000000000001</v>
      </c>
    </row>
    <row r="520" spans="1:8" ht="0.95" customHeight="1" thickTop="1">
      <c r="A520" s="98" t="s">
        <v>354</v>
      </c>
      <c r="B520" s="98"/>
      <c r="C520" s="98"/>
      <c r="D520" s="99"/>
      <c r="E520" s="99"/>
      <c r="F520" s="92"/>
      <c r="G520" s="93"/>
      <c r="H520" s="93"/>
    </row>
    <row r="521" spans="1:8" ht="18" customHeight="1">
      <c r="A521" s="60" t="s">
        <v>180</v>
      </c>
      <c r="B521" s="60" t="s">
        <v>346</v>
      </c>
      <c r="C521" s="60" t="s">
        <v>347</v>
      </c>
      <c r="D521" s="67" t="s">
        <v>348</v>
      </c>
      <c r="E521" s="60" t="s">
        <v>349</v>
      </c>
      <c r="F521" s="54" t="s">
        <v>350</v>
      </c>
      <c r="G521" s="73" t="s">
        <v>351</v>
      </c>
      <c r="H521" s="73" t="s">
        <v>352</v>
      </c>
    </row>
    <row r="522" spans="1:8" ht="24" customHeight="1">
      <c r="A522" s="96" t="s">
        <v>230</v>
      </c>
      <c r="B522" s="96" t="s">
        <v>665</v>
      </c>
      <c r="C522" s="96" t="s">
        <v>53</v>
      </c>
      <c r="D522" s="97" t="s">
        <v>306</v>
      </c>
      <c r="E522" s="96" t="s">
        <v>2</v>
      </c>
      <c r="F522" s="89"/>
      <c r="G522" s="90"/>
      <c r="H522" s="90"/>
    </row>
    <row r="523" spans="1:8" ht="24" customHeight="1">
      <c r="A523" s="64" t="s">
        <v>362</v>
      </c>
      <c r="B523" s="64" t="s">
        <v>604</v>
      </c>
      <c r="C523" s="64" t="s">
        <v>53</v>
      </c>
      <c r="D523" s="59" t="s">
        <v>605</v>
      </c>
      <c r="E523" s="64" t="s">
        <v>355</v>
      </c>
      <c r="F523" s="55">
        <v>1</v>
      </c>
      <c r="G523" s="56">
        <v>5.12</v>
      </c>
      <c r="H523" s="56">
        <f t="shared" ref="H523:H530" si="22">ROUND(F523*G523,2)</f>
        <v>5.12</v>
      </c>
    </row>
    <row r="524" spans="1:8" ht="24" customHeight="1">
      <c r="A524" s="64" t="s">
        <v>362</v>
      </c>
      <c r="B524" s="64" t="s">
        <v>383</v>
      </c>
      <c r="C524" s="64" t="s">
        <v>53</v>
      </c>
      <c r="D524" s="59" t="s">
        <v>384</v>
      </c>
      <c r="E524" s="64" t="s">
        <v>382</v>
      </c>
      <c r="F524" s="55">
        <v>2E-3</v>
      </c>
      <c r="G524" s="56">
        <v>449.07</v>
      </c>
      <c r="H524" s="56">
        <f t="shared" si="22"/>
        <v>0.9</v>
      </c>
    </row>
    <row r="525" spans="1:8" ht="24" customHeight="1">
      <c r="A525" s="64" t="s">
        <v>356</v>
      </c>
      <c r="B525" s="64" t="s">
        <v>391</v>
      </c>
      <c r="C525" s="64" t="s">
        <v>53</v>
      </c>
      <c r="D525" s="59" t="s">
        <v>392</v>
      </c>
      <c r="E525" s="64" t="s">
        <v>246</v>
      </c>
      <c r="F525" s="55">
        <v>0.02</v>
      </c>
      <c r="G525" s="56">
        <v>22.11</v>
      </c>
      <c r="H525" s="56">
        <f t="shared" si="22"/>
        <v>0.44</v>
      </c>
    </row>
    <row r="526" spans="1:8" ht="24" customHeight="1">
      <c r="A526" s="64" t="s">
        <v>356</v>
      </c>
      <c r="B526" s="64" t="s">
        <v>614</v>
      </c>
      <c r="C526" s="64" t="s">
        <v>53</v>
      </c>
      <c r="D526" s="59" t="s">
        <v>615</v>
      </c>
      <c r="E526" s="64" t="s">
        <v>246</v>
      </c>
      <c r="F526" s="55">
        <v>2.222E-2</v>
      </c>
      <c r="G526" s="56">
        <v>47.72</v>
      </c>
      <c r="H526" s="56">
        <f t="shared" si="22"/>
        <v>1.06</v>
      </c>
    </row>
    <row r="527" spans="1:8" ht="24" customHeight="1">
      <c r="A527" s="64" t="s">
        <v>356</v>
      </c>
      <c r="B527" s="64" t="s">
        <v>612</v>
      </c>
      <c r="C527" s="64" t="s">
        <v>53</v>
      </c>
      <c r="D527" s="59" t="s">
        <v>613</v>
      </c>
      <c r="E527" s="64" t="s">
        <v>246</v>
      </c>
      <c r="F527" s="55">
        <v>8.8889999999999997E-2</v>
      </c>
      <c r="G527" s="56">
        <v>109.87</v>
      </c>
      <c r="H527" s="56">
        <f t="shared" si="22"/>
        <v>9.77</v>
      </c>
    </row>
    <row r="528" spans="1:8" ht="24" customHeight="1">
      <c r="A528" s="64" t="s">
        <v>356</v>
      </c>
      <c r="B528" s="64" t="s">
        <v>395</v>
      </c>
      <c r="C528" s="64" t="s">
        <v>53</v>
      </c>
      <c r="D528" s="59" t="s">
        <v>396</v>
      </c>
      <c r="E528" s="64" t="s">
        <v>246</v>
      </c>
      <c r="F528" s="55">
        <v>0.18094011590469891</v>
      </c>
      <c r="G528" s="56">
        <v>15.53</v>
      </c>
      <c r="H528" s="56">
        <f t="shared" si="22"/>
        <v>2.81</v>
      </c>
    </row>
    <row r="529" spans="1:8" ht="24" customHeight="1">
      <c r="A529" s="64" t="s">
        <v>356</v>
      </c>
      <c r="B529" s="64" t="s">
        <v>661</v>
      </c>
      <c r="C529" s="64" t="s">
        <v>53</v>
      </c>
      <c r="D529" s="59" t="s">
        <v>662</v>
      </c>
      <c r="E529" s="64" t="s">
        <v>1</v>
      </c>
      <c r="F529" s="55">
        <v>3.0300000000000001E-2</v>
      </c>
      <c r="G529" s="56">
        <v>400</v>
      </c>
      <c r="H529" s="56">
        <f t="shared" si="22"/>
        <v>12.12</v>
      </c>
    </row>
    <row r="530" spans="1:8" ht="24" customHeight="1">
      <c r="A530" s="64" t="s">
        <v>356</v>
      </c>
      <c r="B530" s="64" t="s">
        <v>666</v>
      </c>
      <c r="C530" s="64" t="s">
        <v>53</v>
      </c>
      <c r="D530" s="59" t="s">
        <v>667</v>
      </c>
      <c r="E530" s="64" t="s">
        <v>2</v>
      </c>
      <c r="F530" s="55">
        <v>1</v>
      </c>
      <c r="G530" s="56">
        <v>170</v>
      </c>
      <c r="H530" s="56">
        <f t="shared" si="22"/>
        <v>170</v>
      </c>
    </row>
    <row r="531" spans="1:8" ht="15" customHeight="1" thickBot="1">
      <c r="A531" s="68" t="s">
        <v>354</v>
      </c>
      <c r="B531" s="68"/>
      <c r="C531" s="68"/>
      <c r="D531" s="65"/>
      <c r="E531" s="65"/>
      <c r="F531" s="57"/>
      <c r="G531" s="74" t="s">
        <v>976</v>
      </c>
      <c r="H531" s="75">
        <f>SUM(H523:H530)</f>
        <v>202.22</v>
      </c>
    </row>
    <row r="532" spans="1:8" ht="0.95" customHeight="1" thickTop="1">
      <c r="A532" s="98" t="s">
        <v>354</v>
      </c>
      <c r="B532" s="98"/>
      <c r="C532" s="98"/>
      <c r="D532" s="99"/>
      <c r="E532" s="99"/>
      <c r="F532" s="92"/>
      <c r="G532" s="93"/>
      <c r="H532" s="93"/>
    </row>
    <row r="533" spans="1:8" ht="18" customHeight="1">
      <c r="A533" s="60" t="s">
        <v>181</v>
      </c>
      <c r="B533" s="60" t="s">
        <v>346</v>
      </c>
      <c r="C533" s="60" t="s">
        <v>347</v>
      </c>
      <c r="D533" s="67" t="s">
        <v>348</v>
      </c>
      <c r="E533" s="60" t="s">
        <v>349</v>
      </c>
      <c r="F533" s="54" t="s">
        <v>350</v>
      </c>
      <c r="G533" s="73" t="s">
        <v>351</v>
      </c>
      <c r="H533" s="73" t="s">
        <v>352</v>
      </c>
    </row>
    <row r="534" spans="1:8" ht="24" customHeight="1">
      <c r="A534" s="96" t="s">
        <v>230</v>
      </c>
      <c r="B534" s="96" t="s">
        <v>668</v>
      </c>
      <c r="C534" s="96" t="s">
        <v>53</v>
      </c>
      <c r="D534" s="97" t="s">
        <v>307</v>
      </c>
      <c r="E534" s="96" t="s">
        <v>382</v>
      </c>
      <c r="F534" s="89"/>
      <c r="G534" s="90"/>
      <c r="H534" s="90"/>
    </row>
    <row r="535" spans="1:8" ht="24" customHeight="1">
      <c r="A535" s="64" t="s">
        <v>356</v>
      </c>
      <c r="B535" s="64" t="s">
        <v>395</v>
      </c>
      <c r="C535" s="64" t="s">
        <v>53</v>
      </c>
      <c r="D535" s="59" t="s">
        <v>396</v>
      </c>
      <c r="E535" s="64" t="s">
        <v>246</v>
      </c>
      <c r="F535" s="55">
        <v>2.3998712169993563</v>
      </c>
      <c r="G535" s="56">
        <v>15.53</v>
      </c>
      <c r="H535" s="56">
        <f>ROUND(F535*G535,2)</f>
        <v>37.270000000000003</v>
      </c>
    </row>
    <row r="536" spans="1:8" ht="15" customHeight="1" thickBot="1">
      <c r="A536" s="68" t="s">
        <v>354</v>
      </c>
      <c r="B536" s="68"/>
      <c r="C536" s="68"/>
      <c r="D536" s="65"/>
      <c r="E536" s="65"/>
      <c r="F536" s="57"/>
      <c r="G536" s="74" t="s">
        <v>976</v>
      </c>
      <c r="H536" s="75">
        <f>SUM(H535)</f>
        <v>37.270000000000003</v>
      </c>
    </row>
    <row r="537" spans="1:8" ht="0.95" customHeight="1" thickTop="1">
      <c r="A537" s="98" t="s">
        <v>354</v>
      </c>
      <c r="B537" s="98"/>
      <c r="C537" s="98"/>
      <c r="D537" s="99"/>
      <c r="E537" s="99"/>
      <c r="F537" s="92"/>
      <c r="G537" s="93"/>
      <c r="H537" s="93"/>
    </row>
    <row r="538" spans="1:8" ht="18" customHeight="1">
      <c r="A538" s="60" t="s">
        <v>182</v>
      </c>
      <c r="B538" s="60" t="s">
        <v>346</v>
      </c>
      <c r="C538" s="60" t="s">
        <v>347</v>
      </c>
      <c r="D538" s="67" t="s">
        <v>348</v>
      </c>
      <c r="E538" s="60" t="s">
        <v>349</v>
      </c>
      <c r="F538" s="54" t="s">
        <v>350</v>
      </c>
      <c r="G538" s="73" t="s">
        <v>351</v>
      </c>
      <c r="H538" s="73" t="s">
        <v>352</v>
      </c>
    </row>
    <row r="539" spans="1:8" ht="24" customHeight="1">
      <c r="A539" s="96" t="s">
        <v>230</v>
      </c>
      <c r="B539" s="96" t="s">
        <v>669</v>
      </c>
      <c r="C539" s="96" t="s">
        <v>53</v>
      </c>
      <c r="D539" s="97" t="s">
        <v>308</v>
      </c>
      <c r="E539" s="96" t="s">
        <v>382</v>
      </c>
      <c r="F539" s="89"/>
      <c r="G539" s="90"/>
      <c r="H539" s="90"/>
    </row>
    <row r="540" spans="1:8" ht="24" customHeight="1">
      <c r="A540" s="64" t="s">
        <v>356</v>
      </c>
      <c r="B540" s="64" t="s">
        <v>670</v>
      </c>
      <c r="C540" s="64" t="s">
        <v>53</v>
      </c>
      <c r="D540" s="59" t="s">
        <v>671</v>
      </c>
      <c r="E540" s="64" t="s">
        <v>246</v>
      </c>
      <c r="F540" s="55">
        <v>0.2</v>
      </c>
      <c r="G540" s="56">
        <v>8.42</v>
      </c>
      <c r="H540" s="56">
        <f>ROUND(F540*G540,2)</f>
        <v>1.68</v>
      </c>
    </row>
    <row r="541" spans="1:8" ht="24" customHeight="1">
      <c r="A541" s="64" t="s">
        <v>356</v>
      </c>
      <c r="B541" s="64" t="s">
        <v>672</v>
      </c>
      <c r="C541" s="64" t="s">
        <v>53</v>
      </c>
      <c r="D541" s="59" t="s">
        <v>673</v>
      </c>
      <c r="E541" s="64" t="s">
        <v>246</v>
      </c>
      <c r="F541" s="55">
        <v>0.05</v>
      </c>
      <c r="G541" s="56">
        <v>1.17</v>
      </c>
      <c r="H541" s="56">
        <f>ROUND(F541*G541,2)</f>
        <v>0.06</v>
      </c>
    </row>
    <row r="542" spans="1:8" ht="24" customHeight="1">
      <c r="A542" s="64" t="s">
        <v>356</v>
      </c>
      <c r="B542" s="64" t="s">
        <v>395</v>
      </c>
      <c r="C542" s="64" t="s">
        <v>53</v>
      </c>
      <c r="D542" s="59" t="s">
        <v>396</v>
      </c>
      <c r="E542" s="64" t="s">
        <v>246</v>
      </c>
      <c r="F542" s="55">
        <v>0.93754024468770125</v>
      </c>
      <c r="G542" s="56">
        <v>15.53</v>
      </c>
      <c r="H542" s="56">
        <f>ROUND(F542*G542,2)</f>
        <v>14.56</v>
      </c>
    </row>
    <row r="543" spans="1:8" ht="15" customHeight="1" thickBot="1">
      <c r="A543" s="68" t="s">
        <v>354</v>
      </c>
      <c r="B543" s="68"/>
      <c r="C543" s="68"/>
      <c r="D543" s="65"/>
      <c r="E543" s="65"/>
      <c r="F543" s="57"/>
      <c r="G543" s="74" t="s">
        <v>976</v>
      </c>
      <c r="H543" s="75">
        <f>SUM(H540:H542)</f>
        <v>16.3</v>
      </c>
    </row>
    <row r="544" spans="1:8" ht="0.95" customHeight="1" thickTop="1">
      <c r="A544" s="98" t="s">
        <v>354</v>
      </c>
      <c r="B544" s="98"/>
      <c r="C544" s="98"/>
      <c r="D544" s="99"/>
      <c r="E544" s="99"/>
      <c r="F544" s="92"/>
      <c r="G544" s="93"/>
      <c r="H544" s="93"/>
    </row>
    <row r="545" spans="1:8" ht="18" customHeight="1">
      <c r="A545" s="60" t="s">
        <v>114</v>
      </c>
      <c r="B545" s="60" t="s">
        <v>346</v>
      </c>
      <c r="C545" s="60" t="s">
        <v>347</v>
      </c>
      <c r="D545" s="67" t="s">
        <v>348</v>
      </c>
      <c r="E545" s="60" t="s">
        <v>349</v>
      </c>
      <c r="F545" s="54" t="s">
        <v>350</v>
      </c>
      <c r="G545" s="73" t="s">
        <v>351</v>
      </c>
      <c r="H545" s="73" t="s">
        <v>352</v>
      </c>
    </row>
    <row r="546" spans="1:8" ht="41.25" customHeight="1">
      <c r="A546" s="96" t="s">
        <v>230</v>
      </c>
      <c r="B546" s="96" t="s">
        <v>674</v>
      </c>
      <c r="C546" s="96" t="s">
        <v>53</v>
      </c>
      <c r="D546" s="97" t="s">
        <v>316</v>
      </c>
      <c r="E546" s="96" t="s">
        <v>382</v>
      </c>
      <c r="F546" s="89"/>
      <c r="G546" s="90"/>
      <c r="H546" s="90"/>
    </row>
    <row r="547" spans="1:8" ht="24" customHeight="1">
      <c r="A547" s="64" t="s">
        <v>362</v>
      </c>
      <c r="B547" s="64" t="s">
        <v>675</v>
      </c>
      <c r="C547" s="64" t="s">
        <v>53</v>
      </c>
      <c r="D547" s="59" t="s">
        <v>676</v>
      </c>
      <c r="E547" s="64" t="s">
        <v>382</v>
      </c>
      <c r="F547" s="55">
        <v>1</v>
      </c>
      <c r="G547" s="56">
        <v>54.45</v>
      </c>
      <c r="H547" s="56">
        <f>ROUND(F547*G547,2)</f>
        <v>54.45</v>
      </c>
    </row>
    <row r="548" spans="1:8" ht="24" customHeight="1">
      <c r="A548" s="64" t="s">
        <v>356</v>
      </c>
      <c r="B548" s="64" t="s">
        <v>677</v>
      </c>
      <c r="C548" s="64" t="s">
        <v>53</v>
      </c>
      <c r="D548" s="59" t="s">
        <v>678</v>
      </c>
      <c r="E548" s="64" t="s">
        <v>382</v>
      </c>
      <c r="F548" s="55">
        <v>1.1000000000000001</v>
      </c>
      <c r="G548" s="56">
        <v>40</v>
      </c>
      <c r="H548" s="56">
        <f>ROUND(F548*G548,2)</f>
        <v>44</v>
      </c>
    </row>
    <row r="549" spans="1:8" ht="24" customHeight="1">
      <c r="A549" s="64" t="s">
        <v>356</v>
      </c>
      <c r="B549" s="64" t="s">
        <v>679</v>
      </c>
      <c r="C549" s="64" t="s">
        <v>53</v>
      </c>
      <c r="D549" s="59" t="s">
        <v>680</v>
      </c>
      <c r="E549" s="64" t="s">
        <v>382</v>
      </c>
      <c r="F549" s="55">
        <v>1.1000000000000001</v>
      </c>
      <c r="G549" s="56">
        <v>270.11</v>
      </c>
      <c r="H549" s="56">
        <f>ROUND(F549*G549,2)</f>
        <v>297.12</v>
      </c>
    </row>
    <row r="550" spans="1:8" ht="15" customHeight="1" thickBot="1">
      <c r="A550" s="68" t="s">
        <v>354</v>
      </c>
      <c r="B550" s="68"/>
      <c r="C550" s="68"/>
      <c r="D550" s="65"/>
      <c r="E550" s="65"/>
      <c r="F550" s="57"/>
      <c r="G550" s="74" t="s">
        <v>976</v>
      </c>
      <c r="H550" s="75">
        <f>SUM(H547:H549)</f>
        <v>395.57</v>
      </c>
    </row>
    <row r="551" spans="1:8" ht="0.95" customHeight="1" thickTop="1">
      <c r="A551" s="98" t="s">
        <v>354</v>
      </c>
      <c r="B551" s="98"/>
      <c r="C551" s="98"/>
      <c r="D551" s="99"/>
      <c r="E551" s="99"/>
      <c r="F551" s="92"/>
      <c r="G551" s="93"/>
      <c r="H551" s="93"/>
    </row>
    <row r="552" spans="1:8" ht="18" customHeight="1">
      <c r="A552" s="60" t="s">
        <v>30</v>
      </c>
      <c r="B552" s="60" t="s">
        <v>346</v>
      </c>
      <c r="C552" s="60" t="s">
        <v>347</v>
      </c>
      <c r="D552" s="67" t="s">
        <v>348</v>
      </c>
      <c r="E552" s="60" t="s">
        <v>349</v>
      </c>
      <c r="F552" s="54" t="s">
        <v>350</v>
      </c>
      <c r="G552" s="73" t="s">
        <v>351</v>
      </c>
      <c r="H552" s="73" t="s">
        <v>352</v>
      </c>
    </row>
    <row r="553" spans="1:8" ht="24" customHeight="1">
      <c r="A553" s="96" t="s">
        <v>230</v>
      </c>
      <c r="B553" s="96" t="s">
        <v>681</v>
      </c>
      <c r="C553" s="96" t="s">
        <v>53</v>
      </c>
      <c r="D553" s="97" t="s">
        <v>317</v>
      </c>
      <c r="E553" s="96" t="s">
        <v>355</v>
      </c>
      <c r="F553" s="89"/>
      <c r="G553" s="90"/>
      <c r="H553" s="90"/>
    </row>
    <row r="554" spans="1:8" ht="24" customHeight="1">
      <c r="A554" s="64" t="s">
        <v>356</v>
      </c>
      <c r="B554" s="64" t="s">
        <v>389</v>
      </c>
      <c r="C554" s="64" t="s">
        <v>53</v>
      </c>
      <c r="D554" s="59" t="s">
        <v>390</v>
      </c>
      <c r="E554" s="64" t="s">
        <v>246</v>
      </c>
      <c r="F554" s="55">
        <v>1.25</v>
      </c>
      <c r="G554" s="56">
        <v>22.11</v>
      </c>
      <c r="H554" s="56">
        <f t="shared" ref="H554:H560" si="23">ROUND(F554*G554,2)</f>
        <v>27.64</v>
      </c>
    </row>
    <row r="555" spans="1:8" ht="24" customHeight="1">
      <c r="A555" s="64" t="s">
        <v>356</v>
      </c>
      <c r="B555" s="64" t="s">
        <v>395</v>
      </c>
      <c r="C555" s="64" t="s">
        <v>53</v>
      </c>
      <c r="D555" s="59" t="s">
        <v>396</v>
      </c>
      <c r="E555" s="64" t="s">
        <v>246</v>
      </c>
      <c r="F555" s="55">
        <v>0.73148744365743734</v>
      </c>
      <c r="G555" s="56">
        <v>15.53</v>
      </c>
      <c r="H555" s="56">
        <f t="shared" si="23"/>
        <v>11.36</v>
      </c>
    </row>
    <row r="556" spans="1:8" ht="25.5">
      <c r="A556" s="64" t="s">
        <v>356</v>
      </c>
      <c r="B556" s="64" t="s">
        <v>409</v>
      </c>
      <c r="C556" s="64" t="s">
        <v>53</v>
      </c>
      <c r="D556" s="59" t="s">
        <v>410</v>
      </c>
      <c r="E556" s="64" t="s">
        <v>355</v>
      </c>
      <c r="F556" s="55">
        <v>0.06</v>
      </c>
      <c r="G556" s="56">
        <v>42</v>
      </c>
      <c r="H556" s="56">
        <f t="shared" si="23"/>
        <v>2.52</v>
      </c>
    </row>
    <row r="557" spans="1:8" ht="24" customHeight="1">
      <c r="A557" s="64" t="s">
        <v>356</v>
      </c>
      <c r="B557" s="64" t="s">
        <v>411</v>
      </c>
      <c r="C557" s="64" t="s">
        <v>53</v>
      </c>
      <c r="D557" s="59" t="s">
        <v>412</v>
      </c>
      <c r="E557" s="64" t="s">
        <v>2</v>
      </c>
      <c r="F557" s="55">
        <v>0.5</v>
      </c>
      <c r="G557" s="56">
        <v>2.1800000000000002</v>
      </c>
      <c r="H557" s="56">
        <f t="shared" si="23"/>
        <v>1.0900000000000001</v>
      </c>
    </row>
    <row r="558" spans="1:8" ht="25.5">
      <c r="A558" s="64" t="s">
        <v>356</v>
      </c>
      <c r="B558" s="64" t="s">
        <v>682</v>
      </c>
      <c r="C558" s="64" t="s">
        <v>53</v>
      </c>
      <c r="D558" s="59" t="s">
        <v>683</v>
      </c>
      <c r="E558" s="64" t="s">
        <v>355</v>
      </c>
      <c r="F558" s="55">
        <v>0.22</v>
      </c>
      <c r="G558" s="56">
        <v>55.79</v>
      </c>
      <c r="H558" s="56">
        <f t="shared" si="23"/>
        <v>12.27</v>
      </c>
    </row>
    <row r="559" spans="1:8" ht="24" customHeight="1">
      <c r="A559" s="64" t="s">
        <v>356</v>
      </c>
      <c r="B559" s="64" t="s">
        <v>496</v>
      </c>
      <c r="C559" s="64" t="s">
        <v>53</v>
      </c>
      <c r="D559" s="59" t="s">
        <v>497</v>
      </c>
      <c r="E559" s="64" t="s">
        <v>2</v>
      </c>
      <c r="F559" s="55">
        <v>0.36</v>
      </c>
      <c r="G559" s="56">
        <v>10.42</v>
      </c>
      <c r="H559" s="56">
        <f t="shared" si="23"/>
        <v>3.75</v>
      </c>
    </row>
    <row r="560" spans="1:8" ht="24" customHeight="1">
      <c r="A560" s="64" t="s">
        <v>356</v>
      </c>
      <c r="B560" s="64" t="s">
        <v>418</v>
      </c>
      <c r="C560" s="64" t="s">
        <v>53</v>
      </c>
      <c r="D560" s="59" t="s">
        <v>419</v>
      </c>
      <c r="E560" s="64" t="s">
        <v>11</v>
      </c>
      <c r="F560" s="55">
        <v>0.2</v>
      </c>
      <c r="G560" s="56">
        <v>13.62</v>
      </c>
      <c r="H560" s="56">
        <f t="shared" si="23"/>
        <v>2.72</v>
      </c>
    </row>
    <row r="561" spans="1:8" ht="15" customHeight="1" thickBot="1">
      <c r="A561" s="68" t="s">
        <v>354</v>
      </c>
      <c r="B561" s="68"/>
      <c r="C561" s="68"/>
      <c r="D561" s="65"/>
      <c r="E561" s="65"/>
      <c r="F561" s="57"/>
      <c r="G561" s="74" t="s">
        <v>976</v>
      </c>
      <c r="H561" s="75">
        <f>SUM(H554:H560)</f>
        <v>61.350000000000009</v>
      </c>
    </row>
    <row r="562" spans="1:8" ht="0.95" customHeight="1" thickTop="1">
      <c r="A562" s="98" t="s">
        <v>354</v>
      </c>
      <c r="B562" s="98"/>
      <c r="C562" s="98"/>
      <c r="D562" s="99"/>
      <c r="E562" s="99"/>
      <c r="F562" s="92"/>
      <c r="G562" s="93"/>
      <c r="H562" s="93"/>
    </row>
    <row r="563" spans="1:8" ht="18" customHeight="1">
      <c r="A563" s="60" t="s">
        <v>31</v>
      </c>
      <c r="B563" s="60" t="s">
        <v>346</v>
      </c>
      <c r="C563" s="60" t="s">
        <v>347</v>
      </c>
      <c r="D563" s="67" t="s">
        <v>348</v>
      </c>
      <c r="E563" s="60" t="s">
        <v>349</v>
      </c>
      <c r="F563" s="54" t="s">
        <v>350</v>
      </c>
      <c r="G563" s="73" t="s">
        <v>351</v>
      </c>
      <c r="H563" s="73" t="s">
        <v>352</v>
      </c>
    </row>
    <row r="564" spans="1:8" ht="24" customHeight="1">
      <c r="A564" s="96" t="s">
        <v>230</v>
      </c>
      <c r="B564" s="96" t="s">
        <v>684</v>
      </c>
      <c r="C564" s="96" t="s">
        <v>51</v>
      </c>
      <c r="D564" s="97" t="s">
        <v>186</v>
      </c>
      <c r="E564" s="96" t="s">
        <v>382</v>
      </c>
      <c r="F564" s="89"/>
      <c r="G564" s="90"/>
      <c r="H564" s="90"/>
    </row>
    <row r="565" spans="1:8" ht="24" customHeight="1">
      <c r="A565" s="64" t="s">
        <v>362</v>
      </c>
      <c r="B565" s="64" t="s">
        <v>685</v>
      </c>
      <c r="C565" s="64" t="s">
        <v>51</v>
      </c>
      <c r="D565" s="59" t="s">
        <v>686</v>
      </c>
      <c r="E565" s="64" t="s">
        <v>365</v>
      </c>
      <c r="F565" s="55">
        <v>0.5</v>
      </c>
      <c r="G565" s="56">
        <v>19.420000000000002</v>
      </c>
      <c r="H565" s="56">
        <f t="shared" ref="H565:H571" si="24">ROUND(F565*G565,2)</f>
        <v>9.7100000000000009</v>
      </c>
    </row>
    <row r="566" spans="1:8" ht="24" customHeight="1">
      <c r="A566" s="64" t="s">
        <v>362</v>
      </c>
      <c r="B566" s="64" t="s">
        <v>687</v>
      </c>
      <c r="C566" s="64" t="s">
        <v>51</v>
      </c>
      <c r="D566" s="59" t="s">
        <v>245</v>
      </c>
      <c r="E566" s="64" t="s">
        <v>365</v>
      </c>
      <c r="F566" s="55">
        <v>0.65782200110558353</v>
      </c>
      <c r="G566" s="56">
        <v>18.09</v>
      </c>
      <c r="H566" s="56">
        <f t="shared" si="24"/>
        <v>11.9</v>
      </c>
    </row>
    <row r="567" spans="1:8" ht="48" customHeight="1">
      <c r="A567" s="64" t="s">
        <v>356</v>
      </c>
      <c r="B567" s="64" t="s">
        <v>688</v>
      </c>
      <c r="C567" s="64" t="s">
        <v>51</v>
      </c>
      <c r="D567" s="59" t="s">
        <v>689</v>
      </c>
      <c r="E567" s="64" t="s">
        <v>246</v>
      </c>
      <c r="F567" s="55">
        <v>1</v>
      </c>
      <c r="G567" s="56">
        <v>2.17</v>
      </c>
      <c r="H567" s="56">
        <f t="shared" si="24"/>
        <v>2.17</v>
      </c>
    </row>
    <row r="568" spans="1:8" ht="24" customHeight="1">
      <c r="A568" s="64" t="s">
        <v>356</v>
      </c>
      <c r="B568" s="64" t="s">
        <v>690</v>
      </c>
      <c r="C568" s="64" t="s">
        <v>51</v>
      </c>
      <c r="D568" s="59" t="s">
        <v>691</v>
      </c>
      <c r="E568" s="64" t="s">
        <v>382</v>
      </c>
      <c r="F568" s="55">
        <v>0.56399999999999995</v>
      </c>
      <c r="G568" s="56">
        <v>84.57</v>
      </c>
      <c r="H568" s="56">
        <f t="shared" si="24"/>
        <v>47.7</v>
      </c>
    </row>
    <row r="569" spans="1:8" ht="24" customHeight="1">
      <c r="A569" s="64" t="s">
        <v>356</v>
      </c>
      <c r="B569" s="64" t="s">
        <v>692</v>
      </c>
      <c r="C569" s="64" t="s">
        <v>51</v>
      </c>
      <c r="D569" s="59" t="s">
        <v>693</v>
      </c>
      <c r="E569" s="64" t="s">
        <v>694</v>
      </c>
      <c r="F569" s="55">
        <v>200</v>
      </c>
      <c r="G569" s="56">
        <v>0.56999999999999995</v>
      </c>
      <c r="H569" s="56">
        <f t="shared" si="24"/>
        <v>114</v>
      </c>
    </row>
    <row r="570" spans="1:8" ht="24" customHeight="1">
      <c r="A570" s="64" t="s">
        <v>356</v>
      </c>
      <c r="B570" s="64" t="s">
        <v>695</v>
      </c>
      <c r="C570" s="64" t="s">
        <v>51</v>
      </c>
      <c r="D570" s="59" t="s">
        <v>696</v>
      </c>
      <c r="E570" s="64" t="s">
        <v>382</v>
      </c>
      <c r="F570" s="55">
        <v>0.2646</v>
      </c>
      <c r="G570" s="56">
        <v>95.16</v>
      </c>
      <c r="H570" s="56">
        <f t="shared" si="24"/>
        <v>25.18</v>
      </c>
    </row>
    <row r="571" spans="1:8" ht="24" customHeight="1">
      <c r="A571" s="64" t="s">
        <v>356</v>
      </c>
      <c r="B571" s="64" t="s">
        <v>697</v>
      </c>
      <c r="C571" s="64" t="s">
        <v>51</v>
      </c>
      <c r="D571" s="59" t="s">
        <v>1044</v>
      </c>
      <c r="E571" s="64" t="s">
        <v>382</v>
      </c>
      <c r="F571" s="55">
        <v>0.61739999999999995</v>
      </c>
      <c r="G571" s="56">
        <v>95.52</v>
      </c>
      <c r="H571" s="56">
        <f t="shared" si="24"/>
        <v>58.97</v>
      </c>
    </row>
    <row r="572" spans="1:8" ht="15" customHeight="1" thickBot="1">
      <c r="A572" s="68" t="s">
        <v>354</v>
      </c>
      <c r="B572" s="68"/>
      <c r="C572" s="68"/>
      <c r="D572" s="65"/>
      <c r="E572" s="65"/>
      <c r="F572" s="57"/>
      <c r="G572" s="74" t="s">
        <v>976</v>
      </c>
      <c r="H572" s="75">
        <f>SUM(H565:H571)</f>
        <v>269.63</v>
      </c>
    </row>
    <row r="573" spans="1:8" ht="0.95" customHeight="1" thickTop="1">
      <c r="A573" s="98" t="s">
        <v>354</v>
      </c>
      <c r="B573" s="98"/>
      <c r="C573" s="98"/>
      <c r="D573" s="99"/>
      <c r="E573" s="99"/>
      <c r="F573" s="92"/>
      <c r="G573" s="93"/>
      <c r="H573" s="93"/>
    </row>
    <row r="574" spans="1:8" ht="18" customHeight="1">
      <c r="A574" s="60" t="s">
        <v>32</v>
      </c>
      <c r="B574" s="60" t="s">
        <v>346</v>
      </c>
      <c r="C574" s="60" t="s">
        <v>347</v>
      </c>
      <c r="D574" s="67" t="s">
        <v>348</v>
      </c>
      <c r="E574" s="60" t="s">
        <v>349</v>
      </c>
      <c r="F574" s="54" t="s">
        <v>350</v>
      </c>
      <c r="G574" s="73" t="s">
        <v>351</v>
      </c>
      <c r="H574" s="73" t="s">
        <v>352</v>
      </c>
    </row>
    <row r="575" spans="1:8" ht="24" customHeight="1">
      <c r="A575" s="96" t="s">
        <v>230</v>
      </c>
      <c r="B575" s="96" t="s">
        <v>699</v>
      </c>
      <c r="C575" s="96" t="s">
        <v>50</v>
      </c>
      <c r="D575" s="97" t="s">
        <v>188</v>
      </c>
      <c r="E575" s="96" t="s">
        <v>1</v>
      </c>
      <c r="F575" s="89"/>
      <c r="G575" s="90"/>
      <c r="H575" s="90"/>
    </row>
    <row r="576" spans="1:8" ht="24" customHeight="1">
      <c r="A576" s="64" t="s">
        <v>362</v>
      </c>
      <c r="B576" s="64" t="s">
        <v>700</v>
      </c>
      <c r="C576" s="64" t="s">
        <v>50</v>
      </c>
      <c r="D576" s="59" t="s">
        <v>245</v>
      </c>
      <c r="E576" s="64" t="s">
        <v>246</v>
      </c>
      <c r="F576" s="55">
        <v>0.21198668146503896</v>
      </c>
      <c r="G576" s="56">
        <v>18.02</v>
      </c>
      <c r="H576" s="56">
        <f>ROUND(F576*G576,2)</f>
        <v>3.82</v>
      </c>
    </row>
    <row r="577" spans="1:8" ht="24" customHeight="1">
      <c r="A577" s="64" t="s">
        <v>356</v>
      </c>
      <c r="B577" s="64" t="s">
        <v>701</v>
      </c>
      <c r="C577" s="64" t="s">
        <v>50</v>
      </c>
      <c r="D577" s="59" t="s">
        <v>702</v>
      </c>
      <c r="E577" s="64" t="s">
        <v>11</v>
      </c>
      <c r="F577" s="55">
        <v>1.2699999999999999E-2</v>
      </c>
      <c r="G577" s="56">
        <v>38.369999999999997</v>
      </c>
      <c r="H577" s="56">
        <f>ROUND(F577*G577,2)</f>
        <v>0.49</v>
      </c>
    </row>
    <row r="578" spans="1:8" ht="24" customHeight="1">
      <c r="A578" s="64" t="s">
        <v>356</v>
      </c>
      <c r="B578" s="64" t="s">
        <v>703</v>
      </c>
      <c r="C578" s="64" t="s">
        <v>50</v>
      </c>
      <c r="D578" s="59" t="s">
        <v>704</v>
      </c>
      <c r="E578" s="64" t="s">
        <v>355</v>
      </c>
      <c r="F578" s="55">
        <v>1.0356000000000001</v>
      </c>
      <c r="G578" s="56">
        <v>5.6</v>
      </c>
      <c r="H578" s="56">
        <f>ROUND(F578*G578,2)</f>
        <v>5.8</v>
      </c>
    </row>
    <row r="579" spans="1:8" ht="24" customHeight="1">
      <c r="A579" s="64" t="s">
        <v>356</v>
      </c>
      <c r="B579" s="64" t="s">
        <v>705</v>
      </c>
      <c r="C579" s="64" t="s">
        <v>50</v>
      </c>
      <c r="D579" s="59" t="s">
        <v>706</v>
      </c>
      <c r="E579" s="64" t="s">
        <v>382</v>
      </c>
      <c r="F579" s="55">
        <v>2.6100000000000002E-2</v>
      </c>
      <c r="G579" s="56">
        <v>114.36</v>
      </c>
      <c r="H579" s="56">
        <f>ROUND(F579*G579,2)</f>
        <v>2.98</v>
      </c>
    </row>
    <row r="580" spans="1:8" ht="24" customHeight="1">
      <c r="A580" s="64" t="s">
        <v>356</v>
      </c>
      <c r="B580" s="64" t="s">
        <v>707</v>
      </c>
      <c r="C580" s="64" t="s">
        <v>50</v>
      </c>
      <c r="D580" s="59" t="s">
        <v>708</v>
      </c>
      <c r="E580" s="64" t="s">
        <v>2</v>
      </c>
      <c r="F580" s="55">
        <v>0.5</v>
      </c>
      <c r="G580" s="56">
        <v>16.690000000000001</v>
      </c>
      <c r="H580" s="56">
        <f>ROUND(F580*G580,2)</f>
        <v>8.35</v>
      </c>
    </row>
    <row r="581" spans="1:8" ht="15" customHeight="1" thickBot="1">
      <c r="A581" s="68" t="s">
        <v>354</v>
      </c>
      <c r="B581" s="68"/>
      <c r="C581" s="68"/>
      <c r="D581" s="65"/>
      <c r="E581" s="65"/>
      <c r="F581" s="57"/>
      <c r="G581" s="74" t="s">
        <v>976</v>
      </c>
      <c r="H581" s="75">
        <f>SUM(H576:H580)</f>
        <v>21.439999999999998</v>
      </c>
    </row>
    <row r="582" spans="1:8" ht="0.95" customHeight="1" thickTop="1">
      <c r="A582" s="98" t="s">
        <v>354</v>
      </c>
      <c r="B582" s="98"/>
      <c r="C582" s="98"/>
      <c r="D582" s="99"/>
      <c r="E582" s="99"/>
      <c r="F582" s="92"/>
      <c r="G582" s="93"/>
      <c r="H582" s="93"/>
    </row>
    <row r="583" spans="1:8" ht="18" customHeight="1">
      <c r="A583" s="60" t="s">
        <v>33</v>
      </c>
      <c r="B583" s="60" t="s">
        <v>346</v>
      </c>
      <c r="C583" s="60" t="s">
        <v>347</v>
      </c>
      <c r="D583" s="67" t="s">
        <v>348</v>
      </c>
      <c r="E583" s="60" t="s">
        <v>349</v>
      </c>
      <c r="F583" s="54" t="s">
        <v>350</v>
      </c>
      <c r="G583" s="73" t="s">
        <v>351</v>
      </c>
      <c r="H583" s="73" t="s">
        <v>352</v>
      </c>
    </row>
    <row r="584" spans="1:8" ht="24" customHeight="1">
      <c r="A584" s="96" t="s">
        <v>230</v>
      </c>
      <c r="B584" s="96" t="s">
        <v>709</v>
      </c>
      <c r="C584" s="96" t="s">
        <v>50</v>
      </c>
      <c r="D584" s="97" t="s">
        <v>190</v>
      </c>
      <c r="E584" s="96" t="s">
        <v>2</v>
      </c>
      <c r="F584" s="89"/>
      <c r="G584" s="90"/>
      <c r="H584" s="90"/>
    </row>
    <row r="585" spans="1:8" ht="24" customHeight="1">
      <c r="A585" s="64" t="s">
        <v>362</v>
      </c>
      <c r="B585" s="64" t="s">
        <v>700</v>
      </c>
      <c r="C585" s="64" t="s">
        <v>50</v>
      </c>
      <c r="D585" s="59" t="s">
        <v>245</v>
      </c>
      <c r="E585" s="64" t="s">
        <v>246</v>
      </c>
      <c r="F585" s="55">
        <v>1.6648168701443472E-3</v>
      </c>
      <c r="G585" s="56">
        <v>18.02</v>
      </c>
      <c r="H585" s="56">
        <f>ROUND(F585*G585,2)</f>
        <v>0.03</v>
      </c>
    </row>
    <row r="586" spans="1:8" ht="24" customHeight="1">
      <c r="A586" s="64" t="s">
        <v>362</v>
      </c>
      <c r="B586" s="64" t="s">
        <v>710</v>
      </c>
      <c r="C586" s="64" t="s">
        <v>50</v>
      </c>
      <c r="D586" s="59" t="s">
        <v>711</v>
      </c>
      <c r="E586" s="64" t="s">
        <v>246</v>
      </c>
      <c r="F586" s="55">
        <v>1E-3</v>
      </c>
      <c r="G586" s="56">
        <v>25.14</v>
      </c>
      <c r="H586" s="56">
        <f>ROUND(F586*G586,2)</f>
        <v>0.03</v>
      </c>
    </row>
    <row r="587" spans="1:8" ht="48" customHeight="1">
      <c r="A587" s="64" t="s">
        <v>356</v>
      </c>
      <c r="B587" s="64" t="s">
        <v>712</v>
      </c>
      <c r="C587" s="64" t="s">
        <v>50</v>
      </c>
      <c r="D587" s="59" t="s">
        <v>713</v>
      </c>
      <c r="E587" s="64" t="s">
        <v>2</v>
      </c>
      <c r="F587" s="55">
        <v>1.0029999999999999</v>
      </c>
      <c r="G587" s="56">
        <v>9.5500000000000007</v>
      </c>
      <c r="H587" s="56">
        <f>ROUND(F587*G587,2)</f>
        <v>9.58</v>
      </c>
    </row>
    <row r="588" spans="1:8" ht="15" customHeight="1" thickBot="1">
      <c r="A588" s="68" t="s">
        <v>354</v>
      </c>
      <c r="B588" s="68"/>
      <c r="C588" s="68"/>
      <c r="D588" s="65"/>
      <c r="E588" s="65"/>
      <c r="F588" s="57"/>
      <c r="G588" s="74" t="s">
        <v>976</v>
      </c>
      <c r="H588" s="75">
        <f>SUM(H585:H587)</f>
        <v>9.64</v>
      </c>
    </row>
    <row r="589" spans="1:8" ht="0.95" customHeight="1" thickTop="1">
      <c r="A589" s="98" t="s">
        <v>354</v>
      </c>
      <c r="B589" s="98"/>
      <c r="C589" s="98"/>
      <c r="D589" s="99"/>
      <c r="E589" s="99"/>
      <c r="F589" s="92"/>
      <c r="G589" s="93"/>
      <c r="H589" s="93"/>
    </row>
    <row r="590" spans="1:8" ht="18" customHeight="1">
      <c r="A590" s="60" t="s">
        <v>34</v>
      </c>
      <c r="B590" s="60" t="s">
        <v>346</v>
      </c>
      <c r="C590" s="60" t="s">
        <v>347</v>
      </c>
      <c r="D590" s="67" t="s">
        <v>348</v>
      </c>
      <c r="E590" s="60" t="s">
        <v>349</v>
      </c>
      <c r="F590" s="54" t="s">
        <v>350</v>
      </c>
      <c r="G590" s="73" t="s">
        <v>351</v>
      </c>
      <c r="H590" s="73" t="s">
        <v>352</v>
      </c>
    </row>
    <row r="591" spans="1:8" ht="36" customHeight="1">
      <c r="A591" s="96" t="s">
        <v>230</v>
      </c>
      <c r="B591" s="96" t="s">
        <v>714</v>
      </c>
      <c r="C591" s="96" t="s">
        <v>50</v>
      </c>
      <c r="D591" s="97" t="s">
        <v>192</v>
      </c>
      <c r="E591" s="96" t="s">
        <v>11</v>
      </c>
      <c r="F591" s="89"/>
      <c r="G591" s="90"/>
      <c r="H591" s="90"/>
    </row>
    <row r="592" spans="1:8" ht="24" customHeight="1">
      <c r="A592" s="64" t="s">
        <v>362</v>
      </c>
      <c r="B592" s="64" t="s">
        <v>715</v>
      </c>
      <c r="C592" s="64" t="s">
        <v>50</v>
      </c>
      <c r="D592" s="59" t="s">
        <v>716</v>
      </c>
      <c r="E592" s="64" t="s">
        <v>246</v>
      </c>
      <c r="F592" s="55">
        <v>9.7826086956522562E-3</v>
      </c>
      <c r="G592" s="56">
        <v>18.399999999999999</v>
      </c>
      <c r="H592" s="56">
        <f>ROUND(F592*G592,2)</f>
        <v>0.18</v>
      </c>
    </row>
    <row r="593" spans="1:8" ht="24" customHeight="1">
      <c r="A593" s="64" t="s">
        <v>362</v>
      </c>
      <c r="B593" s="64" t="s">
        <v>717</v>
      </c>
      <c r="C593" s="64" t="s">
        <v>50</v>
      </c>
      <c r="D593" s="59" t="s">
        <v>718</v>
      </c>
      <c r="E593" s="64" t="s">
        <v>246</v>
      </c>
      <c r="F593" s="55">
        <v>7.6899999999999996E-2</v>
      </c>
      <c r="G593" s="56">
        <v>24.98</v>
      </c>
      <c r="H593" s="56">
        <f>ROUND(F593*G593,2)</f>
        <v>1.92</v>
      </c>
    </row>
    <row r="594" spans="1:8" ht="24" customHeight="1">
      <c r="A594" s="64" t="s">
        <v>356</v>
      </c>
      <c r="B594" s="64" t="s">
        <v>719</v>
      </c>
      <c r="C594" s="64" t="s">
        <v>50</v>
      </c>
      <c r="D594" s="59" t="s">
        <v>720</v>
      </c>
      <c r="E594" s="64" t="s">
        <v>11</v>
      </c>
      <c r="F594" s="55">
        <v>1.07</v>
      </c>
      <c r="G594" s="56">
        <v>8.1300000000000008</v>
      </c>
      <c r="H594" s="56">
        <f>ROUND(F594*G594,2)</f>
        <v>8.6999999999999993</v>
      </c>
    </row>
    <row r="595" spans="1:8" ht="15" customHeight="1" thickBot="1">
      <c r="A595" s="68" t="s">
        <v>354</v>
      </c>
      <c r="B595" s="68"/>
      <c r="C595" s="68"/>
      <c r="D595" s="65"/>
      <c r="E595" s="65"/>
      <c r="F595" s="57"/>
      <c r="G595" s="74" t="s">
        <v>976</v>
      </c>
      <c r="H595" s="75">
        <f>SUM(H592:H594)</f>
        <v>10.799999999999999</v>
      </c>
    </row>
    <row r="596" spans="1:8" ht="0.95" customHeight="1" thickTop="1">
      <c r="A596" s="98" t="s">
        <v>354</v>
      </c>
      <c r="B596" s="98"/>
      <c r="C596" s="98"/>
      <c r="D596" s="99"/>
      <c r="E596" s="99"/>
      <c r="F596" s="92"/>
      <c r="G596" s="93"/>
      <c r="H596" s="93"/>
    </row>
    <row r="597" spans="1:8" ht="18" customHeight="1">
      <c r="A597" s="60" t="s">
        <v>35</v>
      </c>
      <c r="B597" s="60" t="s">
        <v>346</v>
      </c>
      <c r="C597" s="60" t="s">
        <v>347</v>
      </c>
      <c r="D597" s="67" t="s">
        <v>348</v>
      </c>
      <c r="E597" s="60" t="s">
        <v>349</v>
      </c>
      <c r="F597" s="54" t="s">
        <v>350</v>
      </c>
      <c r="G597" s="73" t="s">
        <v>351</v>
      </c>
      <c r="H597" s="73" t="s">
        <v>352</v>
      </c>
    </row>
    <row r="598" spans="1:8" ht="36" customHeight="1">
      <c r="A598" s="96" t="s">
        <v>230</v>
      </c>
      <c r="B598" s="96" t="s">
        <v>721</v>
      </c>
      <c r="C598" s="96" t="s">
        <v>50</v>
      </c>
      <c r="D598" s="97" t="s">
        <v>194</v>
      </c>
      <c r="E598" s="96" t="s">
        <v>11</v>
      </c>
      <c r="F598" s="89"/>
      <c r="G598" s="90"/>
      <c r="H598" s="90"/>
    </row>
    <row r="599" spans="1:8" ht="24" customHeight="1">
      <c r="A599" s="64" t="s">
        <v>362</v>
      </c>
      <c r="B599" s="64" t="s">
        <v>715</v>
      </c>
      <c r="C599" s="64" t="s">
        <v>50</v>
      </c>
      <c r="D599" s="59" t="s">
        <v>716</v>
      </c>
      <c r="E599" s="64" t="s">
        <v>246</v>
      </c>
      <c r="F599" s="55">
        <v>4.8913043478260795E-3</v>
      </c>
      <c r="G599" s="56">
        <v>18.399999999999999</v>
      </c>
      <c r="H599" s="56">
        <f>ROUND(F599*G599,2)</f>
        <v>0.09</v>
      </c>
    </row>
    <row r="600" spans="1:8" ht="24" customHeight="1">
      <c r="A600" s="64" t="s">
        <v>362</v>
      </c>
      <c r="B600" s="64" t="s">
        <v>717</v>
      </c>
      <c r="C600" s="64" t="s">
        <v>50</v>
      </c>
      <c r="D600" s="59" t="s">
        <v>718</v>
      </c>
      <c r="E600" s="64" t="s">
        <v>246</v>
      </c>
      <c r="F600" s="55">
        <v>4.2000000000000003E-2</v>
      </c>
      <c r="G600" s="56">
        <v>24.98</v>
      </c>
      <c r="H600" s="56">
        <f>ROUND(F600*G600,2)</f>
        <v>1.05</v>
      </c>
    </row>
    <row r="601" spans="1:8" ht="24" customHeight="1">
      <c r="A601" s="64" t="s">
        <v>356</v>
      </c>
      <c r="B601" s="64" t="s">
        <v>722</v>
      </c>
      <c r="C601" s="64" t="s">
        <v>50</v>
      </c>
      <c r="D601" s="59" t="s">
        <v>723</v>
      </c>
      <c r="E601" s="64" t="s">
        <v>11</v>
      </c>
      <c r="F601" s="55">
        <v>1.07</v>
      </c>
      <c r="G601" s="56">
        <v>9.06</v>
      </c>
      <c r="H601" s="56">
        <f>ROUND(F601*G601,2)</f>
        <v>9.69</v>
      </c>
    </row>
    <row r="602" spans="1:8" ht="15" customHeight="1" thickBot="1">
      <c r="A602" s="68" t="s">
        <v>354</v>
      </c>
      <c r="B602" s="68"/>
      <c r="C602" s="68"/>
      <c r="D602" s="65"/>
      <c r="E602" s="65"/>
      <c r="F602" s="57"/>
      <c r="G602" s="74" t="s">
        <v>976</v>
      </c>
      <c r="H602" s="75">
        <f>SUM(H599:H601)</f>
        <v>10.83</v>
      </c>
    </row>
    <row r="603" spans="1:8" ht="0.95" customHeight="1" thickTop="1">
      <c r="A603" s="98" t="s">
        <v>354</v>
      </c>
      <c r="B603" s="98"/>
      <c r="C603" s="98"/>
      <c r="D603" s="99"/>
      <c r="E603" s="99"/>
      <c r="F603" s="92"/>
      <c r="G603" s="93"/>
      <c r="H603" s="93"/>
    </row>
    <row r="604" spans="1:8" ht="18" customHeight="1">
      <c r="A604" s="60" t="s">
        <v>36</v>
      </c>
      <c r="B604" s="60" t="s">
        <v>346</v>
      </c>
      <c r="C604" s="60" t="s">
        <v>347</v>
      </c>
      <c r="D604" s="67" t="s">
        <v>348</v>
      </c>
      <c r="E604" s="60" t="s">
        <v>349</v>
      </c>
      <c r="F604" s="54" t="s">
        <v>350</v>
      </c>
      <c r="G604" s="73" t="s">
        <v>351</v>
      </c>
      <c r="H604" s="73" t="s">
        <v>352</v>
      </c>
    </row>
    <row r="605" spans="1:8" ht="36" customHeight="1">
      <c r="A605" s="96" t="s">
        <v>230</v>
      </c>
      <c r="B605" s="96" t="s">
        <v>724</v>
      </c>
      <c r="C605" s="96" t="s">
        <v>50</v>
      </c>
      <c r="D605" s="97" t="s">
        <v>196</v>
      </c>
      <c r="E605" s="96" t="s">
        <v>11</v>
      </c>
      <c r="F605" s="89"/>
      <c r="G605" s="90"/>
      <c r="H605" s="90"/>
    </row>
    <row r="606" spans="1:8" ht="24" customHeight="1">
      <c r="A606" s="64" t="s">
        <v>362</v>
      </c>
      <c r="B606" s="64" t="s">
        <v>715</v>
      </c>
      <c r="C606" s="64" t="s">
        <v>50</v>
      </c>
      <c r="D606" s="59" t="s">
        <v>716</v>
      </c>
      <c r="E606" s="64" t="s">
        <v>246</v>
      </c>
      <c r="F606" s="55">
        <v>2.1739130434783112E-3</v>
      </c>
      <c r="G606" s="56">
        <v>18.399999999999999</v>
      </c>
      <c r="H606" s="56">
        <f>ROUND(F606*G606,2)</f>
        <v>0.04</v>
      </c>
    </row>
    <row r="607" spans="1:8" ht="24" customHeight="1">
      <c r="A607" s="64" t="s">
        <v>362</v>
      </c>
      <c r="B607" s="64" t="s">
        <v>717</v>
      </c>
      <c r="C607" s="64" t="s">
        <v>50</v>
      </c>
      <c r="D607" s="59" t="s">
        <v>718</v>
      </c>
      <c r="E607" s="64" t="s">
        <v>246</v>
      </c>
      <c r="F607" s="55">
        <v>2.24E-2</v>
      </c>
      <c r="G607" s="56">
        <v>24.98</v>
      </c>
      <c r="H607" s="56">
        <f>ROUND(F607*G607,2)</f>
        <v>0.56000000000000005</v>
      </c>
    </row>
    <row r="608" spans="1:8" ht="24" customHeight="1">
      <c r="A608" s="64" t="s">
        <v>356</v>
      </c>
      <c r="B608" s="64" t="s">
        <v>725</v>
      </c>
      <c r="C608" s="64" t="s">
        <v>50</v>
      </c>
      <c r="D608" s="59" t="s">
        <v>726</v>
      </c>
      <c r="E608" s="64" t="s">
        <v>11</v>
      </c>
      <c r="F608" s="55">
        <v>1.1100000000000001</v>
      </c>
      <c r="G608" s="56">
        <v>9.11</v>
      </c>
      <c r="H608" s="56">
        <f>ROUND(F608*G608,2)</f>
        <v>10.11</v>
      </c>
    </row>
    <row r="609" spans="1:8" ht="15" customHeight="1" thickBot="1">
      <c r="A609" s="68" t="s">
        <v>354</v>
      </c>
      <c r="B609" s="68"/>
      <c r="C609" s="68"/>
      <c r="D609" s="65"/>
      <c r="E609" s="65"/>
      <c r="F609" s="57"/>
      <c r="G609" s="74" t="s">
        <v>976</v>
      </c>
      <c r="H609" s="75">
        <f>SUM(H606:H608)</f>
        <v>10.709999999999999</v>
      </c>
    </row>
    <row r="610" spans="1:8" ht="0.95" customHeight="1" thickTop="1">
      <c r="A610" s="98" t="s">
        <v>354</v>
      </c>
      <c r="B610" s="98"/>
      <c r="C610" s="98"/>
      <c r="D610" s="99"/>
      <c r="E610" s="99"/>
      <c r="F610" s="92"/>
      <c r="G610" s="93"/>
      <c r="H610" s="93"/>
    </row>
    <row r="611" spans="1:8" ht="18" customHeight="1">
      <c r="A611" s="60" t="s">
        <v>37</v>
      </c>
      <c r="B611" s="60" t="s">
        <v>346</v>
      </c>
      <c r="C611" s="60" t="s">
        <v>347</v>
      </c>
      <c r="D611" s="67" t="s">
        <v>348</v>
      </c>
      <c r="E611" s="60" t="s">
        <v>349</v>
      </c>
      <c r="F611" s="54" t="s">
        <v>350</v>
      </c>
      <c r="G611" s="73" t="s">
        <v>351</v>
      </c>
      <c r="H611" s="73" t="s">
        <v>352</v>
      </c>
    </row>
    <row r="612" spans="1:8" ht="24" customHeight="1">
      <c r="A612" s="96" t="s">
        <v>230</v>
      </c>
      <c r="B612" s="96" t="s">
        <v>727</v>
      </c>
      <c r="C612" s="96" t="s">
        <v>53</v>
      </c>
      <c r="D612" s="97" t="s">
        <v>319</v>
      </c>
      <c r="E612" s="96" t="s">
        <v>382</v>
      </c>
      <c r="F612" s="89"/>
      <c r="G612" s="90"/>
      <c r="H612" s="90"/>
    </row>
    <row r="613" spans="1:8" ht="24" customHeight="1">
      <c r="A613" s="64" t="s">
        <v>356</v>
      </c>
      <c r="B613" s="64" t="s">
        <v>395</v>
      </c>
      <c r="C613" s="64" t="s">
        <v>53</v>
      </c>
      <c r="D613" s="59" t="s">
        <v>396</v>
      </c>
      <c r="E613" s="64" t="s">
        <v>246</v>
      </c>
      <c r="F613" s="55">
        <v>4.0566645202832936E-2</v>
      </c>
      <c r="G613" s="56">
        <v>15.53</v>
      </c>
      <c r="H613" s="56">
        <f>ROUND(F613*G613,2)</f>
        <v>0.63</v>
      </c>
    </row>
    <row r="614" spans="1:8" ht="24" customHeight="1">
      <c r="A614" s="64" t="s">
        <v>356</v>
      </c>
      <c r="B614" s="64" t="s">
        <v>656</v>
      </c>
      <c r="C614" s="64" t="s">
        <v>53</v>
      </c>
      <c r="D614" s="59" t="s">
        <v>657</v>
      </c>
      <c r="E614" s="64" t="s">
        <v>382</v>
      </c>
      <c r="F614" s="55">
        <v>1</v>
      </c>
      <c r="G614" s="56">
        <v>121.11</v>
      </c>
      <c r="H614" s="56">
        <f>ROUND(F614*G614,2)</f>
        <v>121.11</v>
      </c>
    </row>
    <row r="615" spans="1:8" ht="15" customHeight="1" thickBot="1">
      <c r="A615" s="68" t="s">
        <v>354</v>
      </c>
      <c r="B615" s="68"/>
      <c r="C615" s="68"/>
      <c r="D615" s="65"/>
      <c r="E615" s="65"/>
      <c r="F615" s="57"/>
      <c r="G615" s="74" t="s">
        <v>976</v>
      </c>
      <c r="H615" s="75">
        <f>SUM(H613:H614)</f>
        <v>121.74</v>
      </c>
    </row>
    <row r="616" spans="1:8" ht="0.95" customHeight="1" thickTop="1">
      <c r="A616" s="98" t="s">
        <v>354</v>
      </c>
      <c r="B616" s="98"/>
      <c r="C616" s="98"/>
      <c r="D616" s="99"/>
      <c r="E616" s="99"/>
      <c r="F616" s="92"/>
      <c r="G616" s="93"/>
      <c r="H616" s="93"/>
    </row>
    <row r="617" spans="1:8" ht="18" customHeight="1">
      <c r="A617" s="60" t="s">
        <v>64</v>
      </c>
      <c r="B617" s="60" t="s">
        <v>346</v>
      </c>
      <c r="C617" s="60" t="s">
        <v>347</v>
      </c>
      <c r="D617" s="67" t="s">
        <v>348</v>
      </c>
      <c r="E617" s="60" t="s">
        <v>349</v>
      </c>
      <c r="F617" s="54" t="s">
        <v>350</v>
      </c>
      <c r="G617" s="73" t="s">
        <v>351</v>
      </c>
      <c r="H617" s="73" t="s">
        <v>352</v>
      </c>
    </row>
    <row r="618" spans="1:8" ht="38.25">
      <c r="A618" s="96" t="s">
        <v>230</v>
      </c>
      <c r="B618" s="96" t="s">
        <v>197</v>
      </c>
      <c r="C618" s="96" t="s">
        <v>51</v>
      </c>
      <c r="D618" s="97" t="s">
        <v>198</v>
      </c>
      <c r="E618" s="96" t="s">
        <v>259</v>
      </c>
      <c r="F618" s="89"/>
      <c r="G618" s="90"/>
      <c r="H618" s="90"/>
    </row>
    <row r="619" spans="1:8" ht="24" customHeight="1">
      <c r="A619" s="64"/>
      <c r="B619" s="64" t="s">
        <v>986</v>
      </c>
      <c r="C619" s="64" t="s">
        <v>51</v>
      </c>
      <c r="D619" s="59" t="s">
        <v>988</v>
      </c>
      <c r="E619" s="64" t="s">
        <v>978</v>
      </c>
      <c r="F619" s="55">
        <v>4.2219541616405213E-3</v>
      </c>
      <c r="G619" s="56">
        <v>16.579999999999998</v>
      </c>
      <c r="H619" s="56">
        <f>ROUND(F619*G619,2)</f>
        <v>7.0000000000000007E-2</v>
      </c>
    </row>
    <row r="620" spans="1:8" ht="24" customHeight="1">
      <c r="A620" s="64"/>
      <c r="B620" s="64" t="s">
        <v>991</v>
      </c>
      <c r="C620" s="64" t="s">
        <v>51</v>
      </c>
      <c r="D620" s="59" t="s">
        <v>992</v>
      </c>
      <c r="E620" s="64" t="s">
        <v>995</v>
      </c>
      <c r="F620" s="55">
        <v>1</v>
      </c>
      <c r="G620" s="56">
        <v>0.16</v>
      </c>
      <c r="H620" s="56">
        <f>ROUND(F620*G620,2)</f>
        <v>0.16</v>
      </c>
    </row>
    <row r="621" spans="1:8" ht="24" customHeight="1">
      <c r="A621" s="64"/>
      <c r="B621" s="64" t="s">
        <v>993</v>
      </c>
      <c r="C621" s="64" t="s">
        <v>51</v>
      </c>
      <c r="D621" s="59" t="s">
        <v>994</v>
      </c>
      <c r="E621" s="64" t="s">
        <v>259</v>
      </c>
      <c r="F621" s="55">
        <v>1</v>
      </c>
      <c r="G621" s="56">
        <v>2.5499999999999998</v>
      </c>
      <c r="H621" s="56">
        <f>ROUND(F621*G621,2)</f>
        <v>2.5499999999999998</v>
      </c>
    </row>
    <row r="622" spans="1:8" ht="15" customHeight="1" thickBot="1">
      <c r="A622" s="68" t="s">
        <v>354</v>
      </c>
      <c r="B622" s="68"/>
      <c r="C622" s="68"/>
      <c r="D622" s="65"/>
      <c r="E622" s="65"/>
      <c r="F622" s="57"/>
      <c r="G622" s="74" t="s">
        <v>976</v>
      </c>
      <c r="H622" s="75">
        <f>SUM(H619:H621)</f>
        <v>2.78</v>
      </c>
    </row>
    <row r="623" spans="1:8" ht="0.75" customHeight="1" thickTop="1">
      <c r="A623" s="98" t="s">
        <v>354</v>
      </c>
      <c r="B623" s="98"/>
      <c r="C623" s="98"/>
      <c r="D623" s="99"/>
      <c r="E623" s="99"/>
      <c r="F623" s="92"/>
      <c r="G623" s="93"/>
      <c r="H623" s="93"/>
    </row>
    <row r="624" spans="1:8" ht="18" customHeight="1">
      <c r="A624" s="60" t="s">
        <v>16</v>
      </c>
      <c r="B624" s="60" t="s">
        <v>346</v>
      </c>
      <c r="C624" s="60" t="s">
        <v>347</v>
      </c>
      <c r="D624" s="67" t="s">
        <v>348</v>
      </c>
      <c r="E624" s="60" t="s">
        <v>349</v>
      </c>
      <c r="F624" s="54" t="s">
        <v>350</v>
      </c>
      <c r="G624" s="73" t="s">
        <v>351</v>
      </c>
      <c r="H624" s="73" t="s">
        <v>352</v>
      </c>
    </row>
    <row r="625" spans="1:8" ht="38.25">
      <c r="A625" s="96" t="s">
        <v>230</v>
      </c>
      <c r="B625" s="96" t="s">
        <v>674</v>
      </c>
      <c r="C625" s="96" t="s">
        <v>53</v>
      </c>
      <c r="D625" s="97" t="s">
        <v>316</v>
      </c>
      <c r="E625" s="96" t="s">
        <v>382</v>
      </c>
      <c r="F625" s="89"/>
      <c r="G625" s="90"/>
      <c r="H625" s="90"/>
    </row>
    <row r="626" spans="1:8" ht="24" customHeight="1">
      <c r="A626" s="64" t="s">
        <v>362</v>
      </c>
      <c r="B626" s="64" t="s">
        <v>675</v>
      </c>
      <c r="C626" s="64" t="s">
        <v>53</v>
      </c>
      <c r="D626" s="59" t="s">
        <v>676</v>
      </c>
      <c r="E626" s="64" t="s">
        <v>382</v>
      </c>
      <c r="F626" s="55">
        <v>1.000551267916207</v>
      </c>
      <c r="G626" s="56">
        <v>54.42</v>
      </c>
      <c r="H626" s="56">
        <f>ROUND(F626*G626,2)</f>
        <v>54.45</v>
      </c>
    </row>
    <row r="627" spans="1:8" ht="24" customHeight="1">
      <c r="A627" s="64" t="s">
        <v>356</v>
      </c>
      <c r="B627" s="64" t="s">
        <v>677</v>
      </c>
      <c r="C627" s="64" t="s">
        <v>53</v>
      </c>
      <c r="D627" s="59" t="s">
        <v>678</v>
      </c>
      <c r="E627" s="64" t="s">
        <v>382</v>
      </c>
      <c r="F627" s="55">
        <v>1.1000000000000001</v>
      </c>
      <c r="G627" s="56">
        <v>40</v>
      </c>
      <c r="H627" s="56">
        <f>ROUND(F627*G627,2)</f>
        <v>44</v>
      </c>
    </row>
    <row r="628" spans="1:8" ht="24" customHeight="1">
      <c r="A628" s="64" t="s">
        <v>356</v>
      </c>
      <c r="B628" s="64" t="s">
        <v>679</v>
      </c>
      <c r="C628" s="64" t="s">
        <v>53</v>
      </c>
      <c r="D628" s="59" t="s">
        <v>680</v>
      </c>
      <c r="E628" s="64" t="s">
        <v>382</v>
      </c>
      <c r="F628" s="55">
        <v>1.1000000000000001</v>
      </c>
      <c r="G628" s="56">
        <v>270.11</v>
      </c>
      <c r="H628" s="56">
        <f>ROUND(F628*G628,2)</f>
        <v>297.12</v>
      </c>
    </row>
    <row r="629" spans="1:8" ht="15" customHeight="1" thickBot="1">
      <c r="A629" s="68" t="s">
        <v>354</v>
      </c>
      <c r="B629" s="68"/>
      <c r="C629" s="68"/>
      <c r="D629" s="65"/>
      <c r="E629" s="65"/>
      <c r="F629" s="57"/>
      <c r="G629" s="74" t="s">
        <v>976</v>
      </c>
      <c r="H629" s="75">
        <f>SUM(H626:H628)</f>
        <v>395.57</v>
      </c>
    </row>
    <row r="630" spans="1:8" ht="0.95" customHeight="1" thickTop="1">
      <c r="A630" s="98" t="s">
        <v>354</v>
      </c>
      <c r="B630" s="98"/>
      <c r="C630" s="98"/>
      <c r="D630" s="99"/>
      <c r="E630" s="99"/>
      <c r="F630" s="92"/>
      <c r="G630" s="93"/>
      <c r="H630" s="93"/>
    </row>
    <row r="631" spans="1:8" ht="18" customHeight="1">
      <c r="A631" s="60" t="s">
        <v>17</v>
      </c>
      <c r="B631" s="60" t="s">
        <v>346</v>
      </c>
      <c r="C631" s="60" t="s">
        <v>347</v>
      </c>
      <c r="D631" s="67" t="s">
        <v>348</v>
      </c>
      <c r="E631" s="60" t="s">
        <v>349</v>
      </c>
      <c r="F631" s="54" t="s">
        <v>350</v>
      </c>
      <c r="G631" s="73" t="s">
        <v>351</v>
      </c>
      <c r="H631" s="73" t="s">
        <v>352</v>
      </c>
    </row>
    <row r="632" spans="1:8" ht="24" customHeight="1">
      <c r="A632" s="96" t="s">
        <v>230</v>
      </c>
      <c r="B632" s="96" t="s">
        <v>681</v>
      </c>
      <c r="C632" s="96" t="s">
        <v>53</v>
      </c>
      <c r="D632" s="97" t="s">
        <v>317</v>
      </c>
      <c r="E632" s="96" t="s">
        <v>355</v>
      </c>
      <c r="F632" s="89"/>
      <c r="G632" s="90"/>
      <c r="H632" s="90"/>
    </row>
    <row r="633" spans="1:8" ht="24" customHeight="1">
      <c r="A633" s="64" t="s">
        <v>356</v>
      </c>
      <c r="B633" s="64" t="s">
        <v>389</v>
      </c>
      <c r="C633" s="64" t="s">
        <v>53</v>
      </c>
      <c r="D633" s="59" t="s">
        <v>390</v>
      </c>
      <c r="E633" s="64" t="s">
        <v>246</v>
      </c>
      <c r="F633" s="55">
        <v>1.25</v>
      </c>
      <c r="G633" s="56">
        <v>22.11</v>
      </c>
      <c r="H633" s="56">
        <f t="shared" ref="H633:H639" si="25">ROUND(F633*G633,2)</f>
        <v>27.64</v>
      </c>
    </row>
    <row r="634" spans="1:8" ht="24" customHeight="1">
      <c r="A634" s="64" t="s">
        <v>356</v>
      </c>
      <c r="B634" s="64" t="s">
        <v>395</v>
      </c>
      <c r="C634" s="64" t="s">
        <v>53</v>
      </c>
      <c r="D634" s="59" t="s">
        <v>396</v>
      </c>
      <c r="E634" s="64" t="s">
        <v>246</v>
      </c>
      <c r="F634" s="55">
        <v>0.73148744365743734</v>
      </c>
      <c r="G634" s="56">
        <v>15.53</v>
      </c>
      <c r="H634" s="56">
        <f t="shared" si="25"/>
        <v>11.36</v>
      </c>
    </row>
    <row r="635" spans="1:8" ht="24" customHeight="1">
      <c r="A635" s="64" t="s">
        <v>356</v>
      </c>
      <c r="B635" s="64" t="s">
        <v>409</v>
      </c>
      <c r="C635" s="64" t="s">
        <v>53</v>
      </c>
      <c r="D635" s="59" t="s">
        <v>410</v>
      </c>
      <c r="E635" s="64" t="s">
        <v>355</v>
      </c>
      <c r="F635" s="55">
        <v>0.06</v>
      </c>
      <c r="G635" s="56">
        <v>42</v>
      </c>
      <c r="H635" s="56">
        <f t="shared" si="25"/>
        <v>2.52</v>
      </c>
    </row>
    <row r="636" spans="1:8" ht="24" customHeight="1">
      <c r="A636" s="64" t="s">
        <v>356</v>
      </c>
      <c r="B636" s="64" t="s">
        <v>411</v>
      </c>
      <c r="C636" s="64" t="s">
        <v>53</v>
      </c>
      <c r="D636" s="59" t="s">
        <v>412</v>
      </c>
      <c r="E636" s="64" t="s">
        <v>2</v>
      </c>
      <c r="F636" s="55">
        <v>0.5</v>
      </c>
      <c r="G636" s="56">
        <v>2.1800000000000002</v>
      </c>
      <c r="H636" s="56">
        <f t="shared" si="25"/>
        <v>1.0900000000000001</v>
      </c>
    </row>
    <row r="637" spans="1:8" ht="24" customHeight="1">
      <c r="A637" s="64" t="s">
        <v>356</v>
      </c>
      <c r="B637" s="64" t="s">
        <v>682</v>
      </c>
      <c r="C637" s="64" t="s">
        <v>53</v>
      </c>
      <c r="D637" s="59" t="s">
        <v>683</v>
      </c>
      <c r="E637" s="64" t="s">
        <v>355</v>
      </c>
      <c r="F637" s="55">
        <v>0.22</v>
      </c>
      <c r="G637" s="56">
        <v>55.79</v>
      </c>
      <c r="H637" s="56">
        <f t="shared" si="25"/>
        <v>12.27</v>
      </c>
    </row>
    <row r="638" spans="1:8" ht="24" customHeight="1">
      <c r="A638" s="64" t="s">
        <v>356</v>
      </c>
      <c r="B638" s="64" t="s">
        <v>496</v>
      </c>
      <c r="C638" s="64" t="s">
        <v>53</v>
      </c>
      <c r="D638" s="59" t="s">
        <v>497</v>
      </c>
      <c r="E638" s="64" t="s">
        <v>2</v>
      </c>
      <c r="F638" s="55">
        <v>0.36</v>
      </c>
      <c r="G638" s="56">
        <v>10.42</v>
      </c>
      <c r="H638" s="56">
        <f t="shared" si="25"/>
        <v>3.75</v>
      </c>
    </row>
    <row r="639" spans="1:8" ht="24" customHeight="1">
      <c r="A639" s="64" t="s">
        <v>356</v>
      </c>
      <c r="B639" s="64" t="s">
        <v>418</v>
      </c>
      <c r="C639" s="64" t="s">
        <v>53</v>
      </c>
      <c r="D639" s="59" t="s">
        <v>419</v>
      </c>
      <c r="E639" s="64" t="s">
        <v>11</v>
      </c>
      <c r="F639" s="55">
        <v>0.2</v>
      </c>
      <c r="G639" s="56">
        <v>13.62</v>
      </c>
      <c r="H639" s="56">
        <f t="shared" si="25"/>
        <v>2.72</v>
      </c>
    </row>
    <row r="640" spans="1:8" ht="15" customHeight="1" thickBot="1">
      <c r="A640" s="68" t="s">
        <v>354</v>
      </c>
      <c r="B640" s="68"/>
      <c r="C640" s="68"/>
      <c r="D640" s="65"/>
      <c r="E640" s="65"/>
      <c r="F640" s="57"/>
      <c r="G640" s="74" t="s">
        <v>976</v>
      </c>
      <c r="H640" s="75">
        <f>SUM(H633:H639)</f>
        <v>61.350000000000009</v>
      </c>
    </row>
    <row r="641" spans="1:8" ht="0.95" customHeight="1" thickTop="1">
      <c r="A641" s="98" t="s">
        <v>354</v>
      </c>
      <c r="B641" s="98"/>
      <c r="C641" s="98"/>
      <c r="D641" s="99"/>
      <c r="E641" s="99"/>
      <c r="F641" s="92"/>
      <c r="G641" s="93"/>
      <c r="H641" s="93"/>
    </row>
    <row r="642" spans="1:8" ht="18" customHeight="1">
      <c r="A642" s="60" t="s">
        <v>38</v>
      </c>
      <c r="B642" s="60" t="s">
        <v>346</v>
      </c>
      <c r="C642" s="60" t="s">
        <v>347</v>
      </c>
      <c r="D642" s="67" t="s">
        <v>348</v>
      </c>
      <c r="E642" s="60" t="s">
        <v>349</v>
      </c>
      <c r="F642" s="54" t="s">
        <v>350</v>
      </c>
      <c r="G642" s="73" t="s">
        <v>351</v>
      </c>
      <c r="H642" s="73" t="s">
        <v>352</v>
      </c>
    </row>
    <row r="643" spans="1:8" ht="24" customHeight="1">
      <c r="A643" s="96" t="s">
        <v>230</v>
      </c>
      <c r="B643" s="96" t="s">
        <v>684</v>
      </c>
      <c r="C643" s="96" t="s">
        <v>51</v>
      </c>
      <c r="D643" s="97" t="s">
        <v>186</v>
      </c>
      <c r="E643" s="96" t="s">
        <v>382</v>
      </c>
      <c r="F643" s="89"/>
      <c r="G643" s="90"/>
      <c r="H643" s="90"/>
    </row>
    <row r="644" spans="1:8" ht="24" customHeight="1">
      <c r="A644" s="64" t="s">
        <v>362</v>
      </c>
      <c r="B644" s="64" t="s">
        <v>685</v>
      </c>
      <c r="C644" s="64" t="s">
        <v>51</v>
      </c>
      <c r="D644" s="59" t="s">
        <v>686</v>
      </c>
      <c r="E644" s="64" t="s">
        <v>365</v>
      </c>
      <c r="F644" s="55">
        <v>0.5</v>
      </c>
      <c r="G644" s="56">
        <v>19.420000000000002</v>
      </c>
      <c r="H644" s="56">
        <f t="shared" ref="H644:H650" si="26">ROUND(F644*G644,2)</f>
        <v>9.7100000000000009</v>
      </c>
    </row>
    <row r="645" spans="1:8" ht="24" customHeight="1">
      <c r="A645" s="64" t="s">
        <v>362</v>
      </c>
      <c r="B645" s="64" t="s">
        <v>687</v>
      </c>
      <c r="C645" s="64" t="s">
        <v>51</v>
      </c>
      <c r="D645" s="59" t="s">
        <v>245</v>
      </c>
      <c r="E645" s="64" t="s">
        <v>365</v>
      </c>
      <c r="F645" s="55">
        <v>0.65782200110558353</v>
      </c>
      <c r="G645" s="56">
        <v>18.09</v>
      </c>
      <c r="H645" s="56">
        <f t="shared" si="26"/>
        <v>11.9</v>
      </c>
    </row>
    <row r="646" spans="1:8" ht="48" customHeight="1">
      <c r="A646" s="64" t="s">
        <v>356</v>
      </c>
      <c r="B646" s="64" t="s">
        <v>688</v>
      </c>
      <c r="C646" s="64" t="s">
        <v>51</v>
      </c>
      <c r="D646" s="59" t="s">
        <v>689</v>
      </c>
      <c r="E646" s="64" t="s">
        <v>246</v>
      </c>
      <c r="F646" s="55">
        <v>1</v>
      </c>
      <c r="G646" s="56">
        <v>2.17</v>
      </c>
      <c r="H646" s="56">
        <f t="shared" si="26"/>
        <v>2.17</v>
      </c>
    </row>
    <row r="647" spans="1:8" ht="24" customHeight="1">
      <c r="A647" s="64" t="s">
        <v>356</v>
      </c>
      <c r="B647" s="64" t="s">
        <v>690</v>
      </c>
      <c r="C647" s="64" t="s">
        <v>51</v>
      </c>
      <c r="D647" s="59" t="s">
        <v>691</v>
      </c>
      <c r="E647" s="64" t="s">
        <v>382</v>
      </c>
      <c r="F647" s="55">
        <v>0.56399999999999995</v>
      </c>
      <c r="G647" s="56">
        <v>84.57</v>
      </c>
      <c r="H647" s="56">
        <f t="shared" si="26"/>
        <v>47.7</v>
      </c>
    </row>
    <row r="648" spans="1:8" ht="24" customHeight="1">
      <c r="A648" s="64" t="s">
        <v>356</v>
      </c>
      <c r="B648" s="64" t="s">
        <v>692</v>
      </c>
      <c r="C648" s="64" t="s">
        <v>51</v>
      </c>
      <c r="D648" s="59" t="s">
        <v>693</v>
      </c>
      <c r="E648" s="64" t="s">
        <v>694</v>
      </c>
      <c r="F648" s="55">
        <v>200</v>
      </c>
      <c r="G648" s="56">
        <v>0.56999999999999995</v>
      </c>
      <c r="H648" s="56">
        <f t="shared" si="26"/>
        <v>114</v>
      </c>
    </row>
    <row r="649" spans="1:8" ht="24" customHeight="1">
      <c r="A649" s="64" t="s">
        <v>356</v>
      </c>
      <c r="B649" s="64" t="s">
        <v>695</v>
      </c>
      <c r="C649" s="64" t="s">
        <v>51</v>
      </c>
      <c r="D649" s="59" t="s">
        <v>696</v>
      </c>
      <c r="E649" s="64" t="s">
        <v>382</v>
      </c>
      <c r="F649" s="55">
        <v>0.2646</v>
      </c>
      <c r="G649" s="56">
        <v>95.16</v>
      </c>
      <c r="H649" s="56">
        <f t="shared" si="26"/>
        <v>25.18</v>
      </c>
    </row>
    <row r="650" spans="1:8" ht="24" customHeight="1">
      <c r="A650" s="64" t="s">
        <v>356</v>
      </c>
      <c r="B650" s="64" t="s">
        <v>697</v>
      </c>
      <c r="C650" s="64" t="s">
        <v>51</v>
      </c>
      <c r="D650" s="59" t="s">
        <v>698</v>
      </c>
      <c r="E650" s="64" t="s">
        <v>382</v>
      </c>
      <c r="F650" s="55">
        <v>0.61739999999999995</v>
      </c>
      <c r="G650" s="56">
        <v>95.52</v>
      </c>
      <c r="H650" s="56">
        <f t="shared" si="26"/>
        <v>58.97</v>
      </c>
    </row>
    <row r="651" spans="1:8" ht="15" customHeight="1" thickBot="1">
      <c r="A651" s="68" t="s">
        <v>354</v>
      </c>
      <c r="B651" s="68"/>
      <c r="C651" s="68"/>
      <c r="D651" s="65"/>
      <c r="E651" s="65"/>
      <c r="F651" s="57"/>
      <c r="G651" s="74" t="s">
        <v>976</v>
      </c>
      <c r="H651" s="75">
        <f>SUM(H644:H650)</f>
        <v>269.63</v>
      </c>
    </row>
    <row r="652" spans="1:8" ht="0.95" customHeight="1" thickTop="1">
      <c r="A652" s="98" t="s">
        <v>354</v>
      </c>
      <c r="B652" s="98"/>
      <c r="C652" s="98"/>
      <c r="D652" s="99"/>
      <c r="E652" s="99"/>
      <c r="F652" s="92"/>
      <c r="G652" s="93"/>
      <c r="H652" s="93"/>
    </row>
    <row r="653" spans="1:8" ht="18" customHeight="1">
      <c r="A653" s="60" t="s">
        <v>39</v>
      </c>
      <c r="B653" s="60" t="s">
        <v>346</v>
      </c>
      <c r="C653" s="60" t="s">
        <v>347</v>
      </c>
      <c r="D653" s="67" t="s">
        <v>348</v>
      </c>
      <c r="E653" s="60" t="s">
        <v>349</v>
      </c>
      <c r="F653" s="54" t="s">
        <v>350</v>
      </c>
      <c r="G653" s="73" t="s">
        <v>351</v>
      </c>
      <c r="H653" s="73" t="s">
        <v>352</v>
      </c>
    </row>
    <row r="654" spans="1:8" ht="24" customHeight="1">
      <c r="A654" s="96" t="s">
        <v>230</v>
      </c>
      <c r="B654" s="96" t="s">
        <v>699</v>
      </c>
      <c r="C654" s="96" t="s">
        <v>50</v>
      </c>
      <c r="D654" s="97" t="s">
        <v>188</v>
      </c>
      <c r="E654" s="96" t="s">
        <v>1</v>
      </c>
      <c r="F654" s="89"/>
      <c r="G654" s="90"/>
      <c r="H654" s="90"/>
    </row>
    <row r="655" spans="1:8" ht="24" customHeight="1">
      <c r="A655" s="64" t="s">
        <v>362</v>
      </c>
      <c r="B655" s="64" t="s">
        <v>700</v>
      </c>
      <c r="C655" s="64" t="s">
        <v>50</v>
      </c>
      <c r="D655" s="59" t="s">
        <v>245</v>
      </c>
      <c r="E655" s="64" t="s">
        <v>246</v>
      </c>
      <c r="F655" s="55">
        <v>0.21198668146503896</v>
      </c>
      <c r="G655" s="56">
        <v>18.02</v>
      </c>
      <c r="H655" s="56">
        <f>ROUND(F655*G655,2)</f>
        <v>3.82</v>
      </c>
    </row>
    <row r="656" spans="1:8" ht="24" customHeight="1">
      <c r="A656" s="64" t="s">
        <v>356</v>
      </c>
      <c r="B656" s="64" t="s">
        <v>701</v>
      </c>
      <c r="C656" s="64" t="s">
        <v>50</v>
      </c>
      <c r="D656" s="59" t="s">
        <v>702</v>
      </c>
      <c r="E656" s="64" t="s">
        <v>11</v>
      </c>
      <c r="F656" s="55">
        <v>1.2699999999999999E-2</v>
      </c>
      <c r="G656" s="56">
        <v>38.369999999999997</v>
      </c>
      <c r="H656" s="56">
        <f>ROUND(F656*G656,2)</f>
        <v>0.49</v>
      </c>
    </row>
    <row r="657" spans="1:8" ht="24" customHeight="1">
      <c r="A657" s="64" t="s">
        <v>356</v>
      </c>
      <c r="B657" s="64" t="s">
        <v>703</v>
      </c>
      <c r="C657" s="64" t="s">
        <v>50</v>
      </c>
      <c r="D657" s="59" t="s">
        <v>704</v>
      </c>
      <c r="E657" s="64" t="s">
        <v>355</v>
      </c>
      <c r="F657" s="55">
        <v>1.0356000000000001</v>
      </c>
      <c r="G657" s="56">
        <v>5.6</v>
      </c>
      <c r="H657" s="56">
        <f>ROUND(F657*G657,2)</f>
        <v>5.8</v>
      </c>
    </row>
    <row r="658" spans="1:8" ht="24" customHeight="1">
      <c r="A658" s="64" t="s">
        <v>356</v>
      </c>
      <c r="B658" s="64" t="s">
        <v>705</v>
      </c>
      <c r="C658" s="64" t="s">
        <v>50</v>
      </c>
      <c r="D658" s="59" t="s">
        <v>706</v>
      </c>
      <c r="E658" s="64" t="s">
        <v>382</v>
      </c>
      <c r="F658" s="55">
        <v>2.6100000000000002E-2</v>
      </c>
      <c r="G658" s="56">
        <v>114.36</v>
      </c>
      <c r="H658" s="56">
        <f>ROUND(F658*G658,2)</f>
        <v>2.98</v>
      </c>
    </row>
    <row r="659" spans="1:8" ht="24" customHeight="1">
      <c r="A659" s="64" t="s">
        <v>356</v>
      </c>
      <c r="B659" s="64" t="s">
        <v>707</v>
      </c>
      <c r="C659" s="64" t="s">
        <v>50</v>
      </c>
      <c r="D659" s="59" t="s">
        <v>708</v>
      </c>
      <c r="E659" s="64" t="s">
        <v>2</v>
      </c>
      <c r="F659" s="55">
        <v>0.5</v>
      </c>
      <c r="G659" s="56">
        <v>16.690000000000001</v>
      </c>
      <c r="H659" s="56">
        <f>ROUND(F659*G659,2)</f>
        <v>8.35</v>
      </c>
    </row>
    <row r="660" spans="1:8" ht="15" customHeight="1" thickBot="1">
      <c r="A660" s="68" t="s">
        <v>354</v>
      </c>
      <c r="B660" s="68"/>
      <c r="C660" s="68"/>
      <c r="D660" s="65"/>
      <c r="E660" s="65"/>
      <c r="F660" s="57"/>
      <c r="G660" s="74" t="s">
        <v>976</v>
      </c>
      <c r="H660" s="75">
        <f>SUM(H655:H659)</f>
        <v>21.439999999999998</v>
      </c>
    </row>
    <row r="661" spans="1:8" ht="0.95" customHeight="1" thickTop="1">
      <c r="A661" s="98" t="s">
        <v>354</v>
      </c>
      <c r="B661" s="98"/>
      <c r="C661" s="98"/>
      <c r="D661" s="99"/>
      <c r="E661" s="99"/>
      <c r="F661" s="92"/>
      <c r="G661" s="93"/>
      <c r="H661" s="93"/>
    </row>
    <row r="662" spans="1:8" ht="18" customHeight="1">
      <c r="A662" s="60" t="s">
        <v>40</v>
      </c>
      <c r="B662" s="60" t="s">
        <v>346</v>
      </c>
      <c r="C662" s="60" t="s">
        <v>347</v>
      </c>
      <c r="D662" s="67" t="s">
        <v>348</v>
      </c>
      <c r="E662" s="60" t="s">
        <v>349</v>
      </c>
      <c r="F662" s="54" t="s">
        <v>350</v>
      </c>
      <c r="G662" s="73" t="s">
        <v>351</v>
      </c>
      <c r="H662" s="73" t="s">
        <v>352</v>
      </c>
    </row>
    <row r="663" spans="1:8" ht="24" customHeight="1">
      <c r="A663" s="96" t="s">
        <v>230</v>
      </c>
      <c r="B663" s="96" t="s">
        <v>709</v>
      </c>
      <c r="C663" s="96" t="s">
        <v>50</v>
      </c>
      <c r="D663" s="97" t="s">
        <v>190</v>
      </c>
      <c r="E663" s="96" t="s">
        <v>2</v>
      </c>
      <c r="F663" s="89"/>
      <c r="G663" s="90"/>
      <c r="H663" s="90"/>
    </row>
    <row r="664" spans="1:8" ht="24" customHeight="1">
      <c r="A664" s="64" t="s">
        <v>362</v>
      </c>
      <c r="B664" s="64" t="s">
        <v>700</v>
      </c>
      <c r="C664" s="64" t="s">
        <v>50</v>
      </c>
      <c r="D664" s="59" t="s">
        <v>245</v>
      </c>
      <c r="E664" s="64" t="s">
        <v>246</v>
      </c>
      <c r="F664" s="55">
        <v>1.6648168701443472E-3</v>
      </c>
      <c r="G664" s="56">
        <v>18.02</v>
      </c>
      <c r="H664" s="56">
        <f>ROUND(F664*G664,2)</f>
        <v>0.03</v>
      </c>
    </row>
    <row r="665" spans="1:8" ht="24" customHeight="1">
      <c r="A665" s="64" t="s">
        <v>362</v>
      </c>
      <c r="B665" s="64" t="s">
        <v>710</v>
      </c>
      <c r="C665" s="64" t="s">
        <v>50</v>
      </c>
      <c r="D665" s="59" t="s">
        <v>711</v>
      </c>
      <c r="E665" s="64" t="s">
        <v>246</v>
      </c>
      <c r="F665" s="55">
        <v>1E-3</v>
      </c>
      <c r="G665" s="56">
        <v>25.14</v>
      </c>
      <c r="H665" s="56">
        <f>ROUND(F665*G665,2)</f>
        <v>0.03</v>
      </c>
    </row>
    <row r="666" spans="1:8" ht="48" customHeight="1">
      <c r="A666" s="64" t="s">
        <v>356</v>
      </c>
      <c r="B666" s="64" t="s">
        <v>712</v>
      </c>
      <c r="C666" s="64" t="s">
        <v>50</v>
      </c>
      <c r="D666" s="59" t="s">
        <v>713</v>
      </c>
      <c r="E666" s="64" t="s">
        <v>2</v>
      </c>
      <c r="F666" s="55">
        <v>1.0029999999999999</v>
      </c>
      <c r="G666" s="56">
        <v>9.5500000000000007</v>
      </c>
      <c r="H666" s="56">
        <f>ROUND(F666*G666,2)</f>
        <v>9.58</v>
      </c>
    </row>
    <row r="667" spans="1:8" ht="15" customHeight="1" thickBot="1">
      <c r="A667" s="68" t="s">
        <v>354</v>
      </c>
      <c r="B667" s="68"/>
      <c r="C667" s="68"/>
      <c r="D667" s="65"/>
      <c r="E667" s="65"/>
      <c r="F667" s="57"/>
      <c r="G667" s="74" t="s">
        <v>976</v>
      </c>
      <c r="H667" s="75">
        <f>SUM(H664:H666)</f>
        <v>9.64</v>
      </c>
    </row>
    <row r="668" spans="1:8" ht="0.95" customHeight="1" thickTop="1">
      <c r="A668" s="98" t="s">
        <v>354</v>
      </c>
      <c r="B668" s="98"/>
      <c r="C668" s="98"/>
      <c r="D668" s="99"/>
      <c r="E668" s="99"/>
      <c r="F668" s="92"/>
      <c r="G668" s="93"/>
      <c r="H668" s="93"/>
    </row>
    <row r="669" spans="1:8" ht="18" customHeight="1">
      <c r="A669" s="60" t="s">
        <v>41</v>
      </c>
      <c r="B669" s="60" t="s">
        <v>346</v>
      </c>
      <c r="C669" s="60" t="s">
        <v>347</v>
      </c>
      <c r="D669" s="67" t="s">
        <v>348</v>
      </c>
      <c r="E669" s="60" t="s">
        <v>349</v>
      </c>
      <c r="F669" s="54" t="s">
        <v>350</v>
      </c>
      <c r="G669" s="73" t="s">
        <v>351</v>
      </c>
      <c r="H669" s="73" t="s">
        <v>352</v>
      </c>
    </row>
    <row r="670" spans="1:8" ht="36" customHeight="1">
      <c r="A670" s="96" t="s">
        <v>230</v>
      </c>
      <c r="B670" s="96" t="s">
        <v>714</v>
      </c>
      <c r="C670" s="96" t="s">
        <v>50</v>
      </c>
      <c r="D670" s="97" t="s">
        <v>192</v>
      </c>
      <c r="E670" s="96" t="s">
        <v>11</v>
      </c>
      <c r="F670" s="89"/>
      <c r="G670" s="90"/>
      <c r="H670" s="90"/>
    </row>
    <row r="671" spans="1:8" ht="24" customHeight="1">
      <c r="A671" s="64" t="s">
        <v>362</v>
      </c>
      <c r="B671" s="64" t="s">
        <v>715</v>
      </c>
      <c r="C671" s="64" t="s">
        <v>50</v>
      </c>
      <c r="D671" s="59" t="s">
        <v>716</v>
      </c>
      <c r="E671" s="64" t="s">
        <v>246</v>
      </c>
      <c r="F671" s="55">
        <v>9.7826086956522562E-3</v>
      </c>
      <c r="G671" s="56">
        <v>18.399999999999999</v>
      </c>
      <c r="H671" s="56">
        <f>ROUND(F671*G671,2)</f>
        <v>0.18</v>
      </c>
    </row>
    <row r="672" spans="1:8" ht="24" customHeight="1">
      <c r="A672" s="64" t="s">
        <v>362</v>
      </c>
      <c r="B672" s="64" t="s">
        <v>717</v>
      </c>
      <c r="C672" s="64" t="s">
        <v>50</v>
      </c>
      <c r="D672" s="59" t="s">
        <v>718</v>
      </c>
      <c r="E672" s="64" t="s">
        <v>246</v>
      </c>
      <c r="F672" s="55">
        <v>7.6899999999999996E-2</v>
      </c>
      <c r="G672" s="56">
        <v>24.98</v>
      </c>
      <c r="H672" s="56">
        <f>ROUND(F672*G672,2)</f>
        <v>1.92</v>
      </c>
    </row>
    <row r="673" spans="1:8" ht="24" customHeight="1">
      <c r="A673" s="64" t="s">
        <v>356</v>
      </c>
      <c r="B673" s="64" t="s">
        <v>719</v>
      </c>
      <c r="C673" s="64" t="s">
        <v>50</v>
      </c>
      <c r="D673" s="59" t="s">
        <v>720</v>
      </c>
      <c r="E673" s="64" t="s">
        <v>11</v>
      </c>
      <c r="F673" s="55">
        <v>1.07</v>
      </c>
      <c r="G673" s="56">
        <v>8.1300000000000008</v>
      </c>
      <c r="H673" s="56">
        <f>ROUND(F673*G673,2)</f>
        <v>8.6999999999999993</v>
      </c>
    </row>
    <row r="674" spans="1:8" ht="15" customHeight="1" thickBot="1">
      <c r="A674" s="68" t="s">
        <v>354</v>
      </c>
      <c r="B674" s="68"/>
      <c r="C674" s="68"/>
      <c r="D674" s="65"/>
      <c r="E674" s="65"/>
      <c r="F674" s="57"/>
      <c r="G674" s="74" t="s">
        <v>976</v>
      </c>
      <c r="H674" s="75">
        <f>SUM(H671:H673)</f>
        <v>10.799999999999999</v>
      </c>
    </row>
    <row r="675" spans="1:8" ht="0.95" customHeight="1" thickTop="1">
      <c r="A675" s="98" t="s">
        <v>354</v>
      </c>
      <c r="B675" s="98"/>
      <c r="C675" s="98"/>
      <c r="D675" s="99"/>
      <c r="E675" s="99"/>
      <c r="F675" s="92"/>
      <c r="G675" s="93"/>
      <c r="H675" s="93"/>
    </row>
    <row r="676" spans="1:8" ht="18" customHeight="1">
      <c r="A676" s="60" t="s">
        <v>46</v>
      </c>
      <c r="B676" s="60" t="s">
        <v>346</v>
      </c>
      <c r="C676" s="60" t="s">
        <v>347</v>
      </c>
      <c r="D676" s="67" t="s">
        <v>348</v>
      </c>
      <c r="E676" s="60" t="s">
        <v>349</v>
      </c>
      <c r="F676" s="54" t="s">
        <v>350</v>
      </c>
      <c r="G676" s="73" t="s">
        <v>351</v>
      </c>
      <c r="H676" s="73" t="s">
        <v>352</v>
      </c>
    </row>
    <row r="677" spans="1:8" ht="36" customHeight="1">
      <c r="A677" s="96" t="s">
        <v>230</v>
      </c>
      <c r="B677" s="96" t="s">
        <v>721</v>
      </c>
      <c r="C677" s="96" t="s">
        <v>50</v>
      </c>
      <c r="D677" s="97" t="s">
        <v>194</v>
      </c>
      <c r="E677" s="96" t="s">
        <v>11</v>
      </c>
      <c r="F677" s="89"/>
      <c r="G677" s="90"/>
      <c r="H677" s="90"/>
    </row>
    <row r="678" spans="1:8" ht="24" customHeight="1">
      <c r="A678" s="64" t="s">
        <v>362</v>
      </c>
      <c r="B678" s="64" t="s">
        <v>715</v>
      </c>
      <c r="C678" s="64" t="s">
        <v>50</v>
      </c>
      <c r="D678" s="59" t="s">
        <v>716</v>
      </c>
      <c r="E678" s="64" t="s">
        <v>246</v>
      </c>
      <c r="F678" s="55">
        <v>4.8913043478260795E-3</v>
      </c>
      <c r="G678" s="56">
        <v>18.399999999999999</v>
      </c>
      <c r="H678" s="56">
        <f>ROUND(F678*G678,2)</f>
        <v>0.09</v>
      </c>
    </row>
    <row r="679" spans="1:8" ht="24" customHeight="1">
      <c r="A679" s="64" t="s">
        <v>362</v>
      </c>
      <c r="B679" s="64" t="s">
        <v>717</v>
      </c>
      <c r="C679" s="64" t="s">
        <v>50</v>
      </c>
      <c r="D679" s="59" t="s">
        <v>718</v>
      </c>
      <c r="E679" s="64" t="s">
        <v>246</v>
      </c>
      <c r="F679" s="55">
        <v>4.2000000000000003E-2</v>
      </c>
      <c r="G679" s="56">
        <v>24.98</v>
      </c>
      <c r="H679" s="56">
        <f>ROUND(F679*G679,2)</f>
        <v>1.05</v>
      </c>
    </row>
    <row r="680" spans="1:8" ht="24" customHeight="1">
      <c r="A680" s="64" t="s">
        <v>356</v>
      </c>
      <c r="B680" s="64" t="s">
        <v>722</v>
      </c>
      <c r="C680" s="64" t="s">
        <v>50</v>
      </c>
      <c r="D680" s="59" t="s">
        <v>723</v>
      </c>
      <c r="E680" s="64" t="s">
        <v>11</v>
      </c>
      <c r="F680" s="55">
        <v>1.07</v>
      </c>
      <c r="G680" s="56">
        <v>9.06</v>
      </c>
      <c r="H680" s="56">
        <f>ROUND(F680*G680,2)</f>
        <v>9.69</v>
      </c>
    </row>
    <row r="681" spans="1:8" ht="15" customHeight="1" thickBot="1">
      <c r="A681" s="68" t="s">
        <v>354</v>
      </c>
      <c r="B681" s="68"/>
      <c r="C681" s="68"/>
      <c r="D681" s="65"/>
      <c r="E681" s="65"/>
      <c r="F681" s="57"/>
      <c r="G681" s="74" t="s">
        <v>976</v>
      </c>
      <c r="H681" s="75">
        <f>SUM(H678:H680)</f>
        <v>10.83</v>
      </c>
    </row>
    <row r="682" spans="1:8" ht="0.95" customHeight="1" thickTop="1">
      <c r="A682" s="98" t="s">
        <v>354</v>
      </c>
      <c r="B682" s="98"/>
      <c r="C682" s="98"/>
      <c r="D682" s="99"/>
      <c r="E682" s="99"/>
      <c r="F682" s="92"/>
      <c r="G682" s="93"/>
      <c r="H682" s="93"/>
    </row>
    <row r="683" spans="1:8" ht="18" customHeight="1">
      <c r="A683" s="60" t="s">
        <v>115</v>
      </c>
      <c r="B683" s="60" t="s">
        <v>346</v>
      </c>
      <c r="C683" s="60" t="s">
        <v>347</v>
      </c>
      <c r="D683" s="67" t="s">
        <v>348</v>
      </c>
      <c r="E683" s="60" t="s">
        <v>349</v>
      </c>
      <c r="F683" s="54" t="s">
        <v>350</v>
      </c>
      <c r="G683" s="73" t="s">
        <v>351</v>
      </c>
      <c r="H683" s="73" t="s">
        <v>352</v>
      </c>
    </row>
    <row r="684" spans="1:8" ht="36" customHeight="1">
      <c r="A684" s="96" t="s">
        <v>230</v>
      </c>
      <c r="B684" s="96" t="s">
        <v>724</v>
      </c>
      <c r="C684" s="96" t="s">
        <v>50</v>
      </c>
      <c r="D684" s="97" t="s">
        <v>196</v>
      </c>
      <c r="E684" s="96" t="s">
        <v>11</v>
      </c>
      <c r="F684" s="89"/>
      <c r="G684" s="90"/>
      <c r="H684" s="90"/>
    </row>
    <row r="685" spans="1:8" ht="24" customHeight="1">
      <c r="A685" s="64" t="s">
        <v>362</v>
      </c>
      <c r="B685" s="64" t="s">
        <v>715</v>
      </c>
      <c r="C685" s="64" t="s">
        <v>50</v>
      </c>
      <c r="D685" s="59" t="s">
        <v>716</v>
      </c>
      <c r="E685" s="64" t="s">
        <v>246</v>
      </c>
      <c r="F685" s="55">
        <v>2.1739130434783112E-3</v>
      </c>
      <c r="G685" s="56">
        <v>18.399999999999999</v>
      </c>
      <c r="H685" s="56">
        <f>ROUND(F685*G685,2)</f>
        <v>0.04</v>
      </c>
    </row>
    <row r="686" spans="1:8" ht="24" customHeight="1">
      <c r="A686" s="64" t="s">
        <v>362</v>
      </c>
      <c r="B686" s="64" t="s">
        <v>717</v>
      </c>
      <c r="C686" s="64" t="s">
        <v>50</v>
      </c>
      <c r="D686" s="59" t="s">
        <v>718</v>
      </c>
      <c r="E686" s="64" t="s">
        <v>246</v>
      </c>
      <c r="F686" s="55">
        <v>2.24E-2</v>
      </c>
      <c r="G686" s="56">
        <v>24.98</v>
      </c>
      <c r="H686" s="56">
        <f>ROUND(F686*G686,2)</f>
        <v>0.56000000000000005</v>
      </c>
    </row>
    <row r="687" spans="1:8" ht="24" customHeight="1">
      <c r="A687" s="64" t="s">
        <v>356</v>
      </c>
      <c r="B687" s="64" t="s">
        <v>725</v>
      </c>
      <c r="C687" s="64" t="s">
        <v>50</v>
      </c>
      <c r="D687" s="59" t="s">
        <v>726</v>
      </c>
      <c r="E687" s="64" t="s">
        <v>11</v>
      </c>
      <c r="F687" s="55">
        <v>1.1100000000000001</v>
      </c>
      <c r="G687" s="56">
        <v>9.11</v>
      </c>
      <c r="H687" s="56">
        <f>ROUND(F687*G687,2)</f>
        <v>10.11</v>
      </c>
    </row>
    <row r="688" spans="1:8" ht="15" customHeight="1" thickBot="1">
      <c r="A688" s="68" t="s">
        <v>354</v>
      </c>
      <c r="B688" s="68"/>
      <c r="C688" s="68"/>
      <c r="D688" s="65"/>
      <c r="E688" s="65"/>
      <c r="F688" s="57"/>
      <c r="G688" s="74" t="s">
        <v>976</v>
      </c>
      <c r="H688" s="75">
        <f>SUM(H685:H687)</f>
        <v>10.709999999999999</v>
      </c>
    </row>
    <row r="689" spans="1:8" ht="0.95" customHeight="1" thickTop="1">
      <c r="A689" s="98" t="s">
        <v>354</v>
      </c>
      <c r="B689" s="98"/>
      <c r="C689" s="98"/>
      <c r="D689" s="99"/>
      <c r="E689" s="99"/>
      <c r="F689" s="92"/>
      <c r="G689" s="93"/>
      <c r="H689" s="93"/>
    </row>
    <row r="690" spans="1:8" ht="18" customHeight="1">
      <c r="A690" s="60" t="s">
        <v>116</v>
      </c>
      <c r="B690" s="60" t="s">
        <v>346</v>
      </c>
      <c r="C690" s="60" t="s">
        <v>347</v>
      </c>
      <c r="D690" s="67" t="s">
        <v>348</v>
      </c>
      <c r="E690" s="60" t="s">
        <v>349</v>
      </c>
      <c r="F690" s="54" t="s">
        <v>350</v>
      </c>
      <c r="G690" s="73" t="s">
        <v>351</v>
      </c>
      <c r="H690" s="73" t="s">
        <v>352</v>
      </c>
    </row>
    <row r="691" spans="1:8" ht="36" customHeight="1">
      <c r="A691" s="96" t="s">
        <v>230</v>
      </c>
      <c r="B691" s="96" t="s">
        <v>728</v>
      </c>
      <c r="C691" s="96" t="s">
        <v>50</v>
      </c>
      <c r="D691" s="97" t="s">
        <v>200</v>
      </c>
      <c r="E691" s="96" t="s">
        <v>11</v>
      </c>
      <c r="F691" s="89"/>
      <c r="G691" s="90"/>
      <c r="H691" s="90"/>
    </row>
    <row r="692" spans="1:8" ht="24" customHeight="1">
      <c r="A692" s="64" t="s">
        <v>362</v>
      </c>
      <c r="B692" s="64" t="s">
        <v>715</v>
      </c>
      <c r="C692" s="64" t="s">
        <v>50</v>
      </c>
      <c r="D692" s="59" t="s">
        <v>716</v>
      </c>
      <c r="E692" s="64" t="s">
        <v>246</v>
      </c>
      <c r="F692" s="55">
        <v>1.8E-3</v>
      </c>
      <c r="G692" s="56">
        <v>18.399999999999999</v>
      </c>
      <c r="H692" s="56">
        <f>ROUND(F692*G692,2)</f>
        <v>0.03</v>
      </c>
    </row>
    <row r="693" spans="1:8" ht="24" customHeight="1">
      <c r="A693" s="64" t="s">
        <v>362</v>
      </c>
      <c r="B693" s="64" t="s">
        <v>717</v>
      </c>
      <c r="C693" s="64" t="s">
        <v>50</v>
      </c>
      <c r="D693" s="59" t="s">
        <v>718</v>
      </c>
      <c r="E693" s="64" t="s">
        <v>246</v>
      </c>
      <c r="F693" s="55">
        <v>1.2500000000000001E-2</v>
      </c>
      <c r="G693" s="56">
        <v>24.98</v>
      </c>
      <c r="H693" s="56">
        <f>ROUND(F693*G693,2)</f>
        <v>0.31</v>
      </c>
    </row>
    <row r="694" spans="1:8" ht="24" customHeight="1">
      <c r="A694" s="64" t="s">
        <v>356</v>
      </c>
      <c r="B694" s="64" t="s">
        <v>729</v>
      </c>
      <c r="C694" s="64" t="s">
        <v>50</v>
      </c>
      <c r="D694" s="59" t="s">
        <v>730</v>
      </c>
      <c r="E694" s="64" t="s">
        <v>11</v>
      </c>
      <c r="F694" s="55">
        <v>1.1100000000000001</v>
      </c>
      <c r="G694" s="56">
        <v>8.59</v>
      </c>
      <c r="H694" s="56">
        <f>ROUND(F694*G694,2)</f>
        <v>9.5299999999999994</v>
      </c>
    </row>
    <row r="695" spans="1:8" ht="15" customHeight="1" thickBot="1">
      <c r="A695" s="68" t="s">
        <v>354</v>
      </c>
      <c r="B695" s="68"/>
      <c r="C695" s="68"/>
      <c r="D695" s="65"/>
      <c r="E695" s="65"/>
      <c r="F695" s="57"/>
      <c r="G695" s="74" t="s">
        <v>976</v>
      </c>
      <c r="H695" s="75">
        <f>SUM(H692:H694)</f>
        <v>9.8699999999999992</v>
      </c>
    </row>
    <row r="696" spans="1:8" ht="0.95" customHeight="1" thickTop="1">
      <c r="A696" s="98" t="s">
        <v>354</v>
      </c>
      <c r="B696" s="98"/>
      <c r="C696" s="98"/>
      <c r="D696" s="99"/>
      <c r="E696" s="99"/>
      <c r="F696" s="92"/>
      <c r="G696" s="93"/>
      <c r="H696" s="93"/>
    </row>
    <row r="697" spans="1:8" ht="18" customHeight="1">
      <c r="A697" s="60" t="s">
        <v>117</v>
      </c>
      <c r="B697" s="60" t="s">
        <v>346</v>
      </c>
      <c r="C697" s="60" t="s">
        <v>347</v>
      </c>
      <c r="D697" s="67" t="s">
        <v>348</v>
      </c>
      <c r="E697" s="60" t="s">
        <v>349</v>
      </c>
      <c r="F697" s="54" t="s">
        <v>350</v>
      </c>
      <c r="G697" s="73" t="s">
        <v>351</v>
      </c>
      <c r="H697" s="73" t="s">
        <v>352</v>
      </c>
    </row>
    <row r="698" spans="1:8" ht="36" customHeight="1">
      <c r="A698" s="96" t="s">
        <v>230</v>
      </c>
      <c r="B698" s="96" t="s">
        <v>731</v>
      </c>
      <c r="C698" s="96" t="s">
        <v>50</v>
      </c>
      <c r="D698" s="97" t="s">
        <v>202</v>
      </c>
      <c r="E698" s="96" t="s">
        <v>11</v>
      </c>
      <c r="F698" s="89"/>
      <c r="G698" s="90"/>
      <c r="H698" s="90"/>
    </row>
    <row r="699" spans="1:8" ht="24" customHeight="1">
      <c r="A699" s="64" t="s">
        <v>362</v>
      </c>
      <c r="B699" s="64" t="s">
        <v>717</v>
      </c>
      <c r="C699" s="64" t="s">
        <v>50</v>
      </c>
      <c r="D699" s="59" t="s">
        <v>718</v>
      </c>
      <c r="E699" s="64" t="s">
        <v>246</v>
      </c>
      <c r="F699" s="55">
        <v>3.2025620496397146E-3</v>
      </c>
      <c r="G699" s="56">
        <v>24.98</v>
      </c>
      <c r="H699" s="56">
        <f>ROUND(F699*G699,2)</f>
        <v>0.08</v>
      </c>
    </row>
    <row r="700" spans="1:8" ht="24" customHeight="1">
      <c r="A700" s="64" t="s">
        <v>356</v>
      </c>
      <c r="B700" s="64" t="s">
        <v>732</v>
      </c>
      <c r="C700" s="64" t="s">
        <v>50</v>
      </c>
      <c r="D700" s="59" t="s">
        <v>733</v>
      </c>
      <c r="E700" s="64" t="s">
        <v>11</v>
      </c>
      <c r="F700" s="55">
        <v>1.1100000000000001</v>
      </c>
      <c r="G700" s="56">
        <v>7.44</v>
      </c>
      <c r="H700" s="56">
        <f>ROUND(F700*G700,2)</f>
        <v>8.26</v>
      </c>
    </row>
    <row r="701" spans="1:8" ht="15" customHeight="1" thickBot="1">
      <c r="A701" s="68" t="s">
        <v>354</v>
      </c>
      <c r="B701" s="68"/>
      <c r="C701" s="68"/>
      <c r="D701" s="65"/>
      <c r="E701" s="65"/>
      <c r="F701" s="57"/>
      <c r="G701" s="74" t="s">
        <v>976</v>
      </c>
      <c r="H701" s="75">
        <f>SUM(H699:H700)</f>
        <v>8.34</v>
      </c>
    </row>
    <row r="702" spans="1:8" ht="0.95" customHeight="1" thickTop="1">
      <c r="A702" s="98" t="s">
        <v>354</v>
      </c>
      <c r="B702" s="98"/>
      <c r="C702" s="98"/>
      <c r="D702" s="99"/>
      <c r="E702" s="99"/>
      <c r="F702" s="92"/>
      <c r="G702" s="93"/>
      <c r="H702" s="93"/>
    </row>
    <row r="703" spans="1:8" ht="18" customHeight="1">
      <c r="A703" s="60" t="s">
        <v>118</v>
      </c>
      <c r="B703" s="60" t="s">
        <v>346</v>
      </c>
      <c r="C703" s="60" t="s">
        <v>347</v>
      </c>
      <c r="D703" s="67" t="s">
        <v>348</v>
      </c>
      <c r="E703" s="60" t="s">
        <v>349</v>
      </c>
      <c r="F703" s="54" t="s">
        <v>350</v>
      </c>
      <c r="G703" s="73" t="s">
        <v>351</v>
      </c>
      <c r="H703" s="73" t="s">
        <v>352</v>
      </c>
    </row>
    <row r="704" spans="1:8" ht="24" customHeight="1">
      <c r="A704" s="96" t="s">
        <v>230</v>
      </c>
      <c r="B704" s="96" t="s">
        <v>727</v>
      </c>
      <c r="C704" s="96" t="s">
        <v>53</v>
      </c>
      <c r="D704" s="97" t="s">
        <v>319</v>
      </c>
      <c r="E704" s="96" t="s">
        <v>382</v>
      </c>
      <c r="F704" s="89"/>
      <c r="G704" s="90"/>
      <c r="H704" s="90"/>
    </row>
    <row r="705" spans="1:8" ht="24" customHeight="1">
      <c r="A705" s="64" t="s">
        <v>356</v>
      </c>
      <c r="B705" s="64" t="s">
        <v>395</v>
      </c>
      <c r="C705" s="64" t="s">
        <v>53</v>
      </c>
      <c r="D705" s="59" t="s">
        <v>396</v>
      </c>
      <c r="E705" s="64" t="s">
        <v>246</v>
      </c>
      <c r="F705" s="55">
        <v>4.0566645202832936E-2</v>
      </c>
      <c r="G705" s="56">
        <v>15.53</v>
      </c>
      <c r="H705" s="56">
        <f>ROUND(F705*G705,2)</f>
        <v>0.63</v>
      </c>
    </row>
    <row r="706" spans="1:8" ht="24" customHeight="1">
      <c r="A706" s="64" t="s">
        <v>356</v>
      </c>
      <c r="B706" s="64" t="s">
        <v>656</v>
      </c>
      <c r="C706" s="64" t="s">
        <v>53</v>
      </c>
      <c r="D706" s="59" t="s">
        <v>657</v>
      </c>
      <c r="E706" s="64" t="s">
        <v>382</v>
      </c>
      <c r="F706" s="55">
        <v>1</v>
      </c>
      <c r="G706" s="56">
        <v>121.11</v>
      </c>
      <c r="H706" s="56">
        <f>ROUND(F706*G706,2)</f>
        <v>121.11</v>
      </c>
    </row>
    <row r="707" spans="1:8" ht="15" customHeight="1" thickBot="1">
      <c r="A707" s="68" t="s">
        <v>354</v>
      </c>
      <c r="B707" s="68"/>
      <c r="C707" s="68"/>
      <c r="D707" s="65"/>
      <c r="E707" s="65"/>
      <c r="F707" s="57"/>
      <c r="G707" s="74" t="s">
        <v>976</v>
      </c>
      <c r="H707" s="75">
        <f>SUM(H705:H706)</f>
        <v>121.74</v>
      </c>
    </row>
    <row r="708" spans="1:8" ht="0.95" customHeight="1" thickTop="1">
      <c r="A708" s="98" t="s">
        <v>354</v>
      </c>
      <c r="B708" s="98"/>
      <c r="C708" s="98"/>
      <c r="D708" s="99"/>
      <c r="E708" s="99"/>
      <c r="F708" s="92"/>
      <c r="G708" s="93"/>
      <c r="H708" s="93"/>
    </row>
    <row r="709" spans="1:8" ht="18" customHeight="1">
      <c r="A709" s="60" t="s">
        <v>119</v>
      </c>
      <c r="B709" s="60" t="s">
        <v>346</v>
      </c>
      <c r="C709" s="60" t="s">
        <v>347</v>
      </c>
      <c r="D709" s="67" t="s">
        <v>348</v>
      </c>
      <c r="E709" s="60" t="s">
        <v>349</v>
      </c>
      <c r="F709" s="54" t="s">
        <v>350</v>
      </c>
      <c r="G709" s="73" t="s">
        <v>351</v>
      </c>
      <c r="H709" s="73" t="s">
        <v>352</v>
      </c>
    </row>
    <row r="710" spans="1:8" ht="38.25">
      <c r="A710" s="96" t="s">
        <v>230</v>
      </c>
      <c r="B710" s="96" t="s">
        <v>197</v>
      </c>
      <c r="C710" s="96" t="s">
        <v>51</v>
      </c>
      <c r="D710" s="97" t="s">
        <v>198</v>
      </c>
      <c r="E710" s="96" t="s">
        <v>259</v>
      </c>
      <c r="F710" s="89"/>
      <c r="G710" s="90"/>
      <c r="H710" s="90"/>
    </row>
    <row r="711" spans="1:8" ht="24" customHeight="1">
      <c r="A711" s="64"/>
      <c r="B711" s="64" t="s">
        <v>986</v>
      </c>
      <c r="C711" s="64" t="s">
        <v>51</v>
      </c>
      <c r="D711" s="59" t="s">
        <v>988</v>
      </c>
      <c r="E711" s="64" t="s">
        <v>978</v>
      </c>
      <c r="F711" s="55">
        <v>4.2219541616405213E-3</v>
      </c>
      <c r="G711" s="56">
        <v>16.579999999999998</v>
      </c>
      <c r="H711" s="56">
        <f>ROUND(F711*G711,2)</f>
        <v>7.0000000000000007E-2</v>
      </c>
    </row>
    <row r="712" spans="1:8" ht="24" customHeight="1">
      <c r="A712" s="64"/>
      <c r="B712" s="64" t="s">
        <v>996</v>
      </c>
      <c r="C712" s="64" t="s">
        <v>51</v>
      </c>
      <c r="D712" s="59" t="s">
        <v>992</v>
      </c>
      <c r="E712" s="64" t="s">
        <v>995</v>
      </c>
      <c r="F712" s="55">
        <v>1</v>
      </c>
      <c r="G712" s="56">
        <v>0.16</v>
      </c>
      <c r="H712" s="56">
        <f>ROUND(F712*G712,2)</f>
        <v>0.16</v>
      </c>
    </row>
    <row r="713" spans="1:8" ht="24" customHeight="1">
      <c r="A713" s="64"/>
      <c r="B713" s="64" t="s">
        <v>993</v>
      </c>
      <c r="C713" s="64" t="s">
        <v>51</v>
      </c>
      <c r="D713" s="59" t="s">
        <v>994</v>
      </c>
      <c r="E713" s="64" t="s">
        <v>259</v>
      </c>
      <c r="F713" s="55">
        <v>1</v>
      </c>
      <c r="G713" s="56">
        <v>2.5499999999999998</v>
      </c>
      <c r="H713" s="56">
        <f>ROUND(F713*G713,2)</f>
        <v>2.5499999999999998</v>
      </c>
    </row>
    <row r="714" spans="1:8" ht="15" customHeight="1" thickBot="1">
      <c r="A714" s="68" t="s">
        <v>354</v>
      </c>
      <c r="B714" s="68"/>
      <c r="C714" s="68"/>
      <c r="D714" s="65"/>
      <c r="E714" s="65"/>
      <c r="F714" s="57"/>
      <c r="G714" s="74" t="s">
        <v>976</v>
      </c>
      <c r="H714" s="75">
        <f>SUM(H711:H713)</f>
        <v>2.78</v>
      </c>
    </row>
    <row r="715" spans="1:8" ht="0.75" customHeight="1" thickTop="1">
      <c r="A715" s="98" t="s">
        <v>354</v>
      </c>
      <c r="B715" s="98"/>
      <c r="C715" s="98"/>
      <c r="D715" s="99"/>
      <c r="E715" s="99"/>
      <c r="F715" s="92"/>
      <c r="G715" s="93"/>
      <c r="H715" s="93"/>
    </row>
    <row r="716" spans="1:8" ht="18" customHeight="1">
      <c r="A716" s="60" t="s">
        <v>120</v>
      </c>
      <c r="B716" s="60" t="s">
        <v>346</v>
      </c>
      <c r="C716" s="60" t="s">
        <v>347</v>
      </c>
      <c r="D716" s="67" t="s">
        <v>348</v>
      </c>
      <c r="E716" s="60" t="s">
        <v>349</v>
      </c>
      <c r="F716" s="54" t="s">
        <v>350</v>
      </c>
      <c r="G716" s="73" t="s">
        <v>351</v>
      </c>
      <c r="H716" s="73" t="s">
        <v>352</v>
      </c>
    </row>
    <row r="717" spans="1:8" ht="24" customHeight="1">
      <c r="A717" s="96" t="s">
        <v>230</v>
      </c>
      <c r="B717" s="96" t="s">
        <v>734</v>
      </c>
      <c r="C717" s="96" t="s">
        <v>51</v>
      </c>
      <c r="D717" s="97" t="s">
        <v>203</v>
      </c>
      <c r="E717" s="96" t="s">
        <v>321</v>
      </c>
      <c r="F717" s="89"/>
      <c r="G717" s="90"/>
      <c r="H717" s="90"/>
    </row>
    <row r="718" spans="1:8" ht="24" customHeight="1">
      <c r="A718" s="64" t="s">
        <v>356</v>
      </c>
      <c r="B718" s="64" t="s">
        <v>735</v>
      </c>
      <c r="C718" s="64" t="s">
        <v>51</v>
      </c>
      <c r="D718" s="59" t="s">
        <v>203</v>
      </c>
      <c r="E718" s="64" t="s">
        <v>321</v>
      </c>
      <c r="F718" s="55">
        <v>1</v>
      </c>
      <c r="G718" s="56">
        <v>23</v>
      </c>
      <c r="H718" s="56">
        <f>ROUND(F718*G718,2)</f>
        <v>23</v>
      </c>
    </row>
    <row r="719" spans="1:8" ht="15" customHeight="1" thickBot="1">
      <c r="A719" s="68" t="s">
        <v>354</v>
      </c>
      <c r="B719" s="68"/>
      <c r="C719" s="68"/>
      <c r="D719" s="65"/>
      <c r="E719" s="65"/>
      <c r="F719" s="57"/>
      <c r="G719" s="74" t="s">
        <v>976</v>
      </c>
      <c r="H719" s="75">
        <f>SUM(H718)</f>
        <v>23</v>
      </c>
    </row>
    <row r="720" spans="1:8" ht="0.95" customHeight="1" thickTop="1">
      <c r="A720" s="98" t="s">
        <v>354</v>
      </c>
      <c r="B720" s="98"/>
      <c r="C720" s="98"/>
      <c r="D720" s="99"/>
      <c r="E720" s="99"/>
      <c r="F720" s="92"/>
      <c r="G720" s="93"/>
      <c r="H720" s="93"/>
    </row>
    <row r="721" spans="1:8" ht="18" customHeight="1">
      <c r="A721" s="60" t="s">
        <v>18</v>
      </c>
      <c r="B721" s="60" t="s">
        <v>346</v>
      </c>
      <c r="C721" s="60" t="s">
        <v>347</v>
      </c>
      <c r="D721" s="67" t="s">
        <v>348</v>
      </c>
      <c r="E721" s="60" t="s">
        <v>349</v>
      </c>
      <c r="F721" s="54" t="s">
        <v>350</v>
      </c>
      <c r="G721" s="73" t="s">
        <v>351</v>
      </c>
      <c r="H721" s="73" t="s">
        <v>352</v>
      </c>
    </row>
    <row r="722" spans="1:8" ht="24" customHeight="1">
      <c r="A722" s="96" t="s">
        <v>230</v>
      </c>
      <c r="B722" s="96" t="s">
        <v>736</v>
      </c>
      <c r="C722" s="96" t="s">
        <v>50</v>
      </c>
      <c r="D722" s="97" t="s">
        <v>126</v>
      </c>
      <c r="E722" s="96" t="s">
        <v>355</v>
      </c>
      <c r="F722" s="89"/>
      <c r="G722" s="90"/>
      <c r="H722" s="90"/>
    </row>
    <row r="723" spans="1:8" ht="36" customHeight="1">
      <c r="A723" s="64" t="s">
        <v>362</v>
      </c>
      <c r="B723" s="64" t="s">
        <v>737</v>
      </c>
      <c r="C723" s="64" t="s">
        <v>50</v>
      </c>
      <c r="D723" s="59" t="s">
        <v>738</v>
      </c>
      <c r="E723" s="64" t="s">
        <v>552</v>
      </c>
      <c r="F723" s="55">
        <v>1E-4</v>
      </c>
      <c r="G723" s="56">
        <v>232.09</v>
      </c>
      <c r="H723" s="56">
        <f t="shared" ref="H723:H729" si="27">ROUND(F723*G723,2)</f>
        <v>0.02</v>
      </c>
    </row>
    <row r="724" spans="1:8" ht="60" customHeight="1">
      <c r="A724" s="64" t="s">
        <v>362</v>
      </c>
      <c r="B724" s="64" t="s">
        <v>739</v>
      </c>
      <c r="C724" s="64" t="s">
        <v>50</v>
      </c>
      <c r="D724" s="59" t="s">
        <v>740</v>
      </c>
      <c r="E724" s="64" t="s">
        <v>552</v>
      </c>
      <c r="F724" s="55">
        <v>1E-3</v>
      </c>
      <c r="G724" s="56">
        <v>289.94</v>
      </c>
      <c r="H724" s="56">
        <f t="shared" si="27"/>
        <v>0.28999999999999998</v>
      </c>
    </row>
    <row r="725" spans="1:8" ht="48" customHeight="1">
      <c r="A725" s="64" t="s">
        <v>362</v>
      </c>
      <c r="B725" s="64" t="s">
        <v>741</v>
      </c>
      <c r="C725" s="64" t="s">
        <v>50</v>
      </c>
      <c r="D725" s="59" t="s">
        <v>742</v>
      </c>
      <c r="E725" s="64" t="s">
        <v>552</v>
      </c>
      <c r="F725" s="55">
        <v>2E-3</v>
      </c>
      <c r="G725" s="56">
        <v>175.64</v>
      </c>
      <c r="H725" s="56">
        <f t="shared" si="27"/>
        <v>0.35</v>
      </c>
    </row>
    <row r="726" spans="1:8" ht="48" customHeight="1">
      <c r="A726" s="64" t="s">
        <v>362</v>
      </c>
      <c r="B726" s="64" t="s">
        <v>743</v>
      </c>
      <c r="C726" s="64" t="s">
        <v>50</v>
      </c>
      <c r="D726" s="59" t="s">
        <v>744</v>
      </c>
      <c r="E726" s="64" t="s">
        <v>555</v>
      </c>
      <c r="F726" s="55">
        <v>6.0000000000000001E-3</v>
      </c>
      <c r="G726" s="56">
        <v>46.68</v>
      </c>
      <c r="H726" s="56">
        <f t="shared" si="27"/>
        <v>0.28000000000000003</v>
      </c>
    </row>
    <row r="727" spans="1:8" ht="36" customHeight="1">
      <c r="A727" s="64" t="s">
        <v>362</v>
      </c>
      <c r="B727" s="64" t="s">
        <v>745</v>
      </c>
      <c r="C727" s="64" t="s">
        <v>50</v>
      </c>
      <c r="D727" s="59" t="s">
        <v>746</v>
      </c>
      <c r="E727" s="64" t="s">
        <v>555</v>
      </c>
      <c r="F727" s="55">
        <v>4.4999999999999997E-3</v>
      </c>
      <c r="G727" s="56">
        <v>77.650000000000006</v>
      </c>
      <c r="H727" s="56">
        <f t="shared" si="27"/>
        <v>0.35</v>
      </c>
    </row>
    <row r="728" spans="1:8" ht="60" customHeight="1">
      <c r="A728" s="64" t="s">
        <v>362</v>
      </c>
      <c r="B728" s="64" t="s">
        <v>747</v>
      </c>
      <c r="C728" s="64" t="s">
        <v>50</v>
      </c>
      <c r="D728" s="59" t="s">
        <v>748</v>
      </c>
      <c r="E728" s="64" t="s">
        <v>555</v>
      </c>
      <c r="F728" s="55">
        <v>6.0000000000000001E-3</v>
      </c>
      <c r="G728" s="56">
        <v>50.84</v>
      </c>
      <c r="H728" s="56">
        <f t="shared" si="27"/>
        <v>0.31</v>
      </c>
    </row>
    <row r="729" spans="1:8" ht="24" customHeight="1">
      <c r="A729" s="64" t="s">
        <v>362</v>
      </c>
      <c r="B729" s="64" t="s">
        <v>700</v>
      </c>
      <c r="C729" s="64" t="s">
        <v>50</v>
      </c>
      <c r="D729" s="59" t="s">
        <v>245</v>
      </c>
      <c r="E729" s="64" t="s">
        <v>246</v>
      </c>
      <c r="F729" s="55">
        <v>1.6648168701442773E-3</v>
      </c>
      <c r="G729" s="56">
        <v>18.02</v>
      </c>
      <c r="H729" s="56">
        <f t="shared" si="27"/>
        <v>0.03</v>
      </c>
    </row>
    <row r="730" spans="1:8" ht="15" customHeight="1" thickBot="1">
      <c r="A730" s="68" t="s">
        <v>354</v>
      </c>
      <c r="B730" s="68"/>
      <c r="C730" s="68"/>
      <c r="D730" s="65"/>
      <c r="E730" s="65"/>
      <c r="F730" s="57"/>
      <c r="G730" s="74" t="s">
        <v>976</v>
      </c>
      <c r="H730" s="75">
        <f>SUM(H723:H729)</f>
        <v>1.6300000000000001</v>
      </c>
    </row>
    <row r="731" spans="1:8" ht="0.95" customHeight="1" thickTop="1">
      <c r="A731" s="98" t="s">
        <v>354</v>
      </c>
      <c r="B731" s="98"/>
      <c r="C731" s="98"/>
      <c r="D731" s="99"/>
      <c r="E731" s="99"/>
      <c r="F731" s="92"/>
      <c r="G731" s="93"/>
      <c r="H731" s="93"/>
    </row>
    <row r="732" spans="1:8" ht="18" customHeight="1">
      <c r="A732" s="60" t="s">
        <v>19</v>
      </c>
      <c r="B732" s="60" t="s">
        <v>346</v>
      </c>
      <c r="C732" s="60" t="s">
        <v>347</v>
      </c>
      <c r="D732" s="67" t="s">
        <v>348</v>
      </c>
      <c r="E732" s="60" t="s">
        <v>349</v>
      </c>
      <c r="F732" s="54" t="s">
        <v>350</v>
      </c>
      <c r="G732" s="73" t="s">
        <v>351</v>
      </c>
      <c r="H732" s="73" t="s">
        <v>352</v>
      </c>
    </row>
    <row r="733" spans="1:8" ht="24" customHeight="1">
      <c r="A733" s="96" t="s">
        <v>230</v>
      </c>
      <c r="B733" s="96" t="s">
        <v>749</v>
      </c>
      <c r="C733" s="96" t="s">
        <v>53</v>
      </c>
      <c r="D733" s="97" t="s">
        <v>310</v>
      </c>
      <c r="E733" s="96" t="s">
        <v>382</v>
      </c>
      <c r="F733" s="89"/>
      <c r="G733" s="90"/>
      <c r="H733" s="90"/>
    </row>
    <row r="734" spans="1:8" ht="24" customHeight="1">
      <c r="A734" s="64" t="s">
        <v>356</v>
      </c>
      <c r="B734" s="64" t="s">
        <v>750</v>
      </c>
      <c r="C734" s="64" t="s">
        <v>53</v>
      </c>
      <c r="D734" s="59" t="s">
        <v>751</v>
      </c>
      <c r="E734" s="64" t="s">
        <v>246</v>
      </c>
      <c r="F734" s="55">
        <v>0.02</v>
      </c>
      <c r="G734" s="56">
        <v>207.64</v>
      </c>
      <c r="H734" s="56">
        <f t="shared" ref="H734:H741" si="28">ROUND(F734*G734,2)</f>
        <v>4.1500000000000004</v>
      </c>
    </row>
    <row r="735" spans="1:8" ht="24" customHeight="1">
      <c r="A735" s="64" t="s">
        <v>356</v>
      </c>
      <c r="B735" s="64" t="s">
        <v>559</v>
      </c>
      <c r="C735" s="64" t="s">
        <v>53</v>
      </c>
      <c r="D735" s="59" t="s">
        <v>560</v>
      </c>
      <c r="E735" s="64" t="s">
        <v>246</v>
      </c>
      <c r="F735" s="55">
        <v>5.0000000000000001E-4</v>
      </c>
      <c r="G735" s="56">
        <v>50.44</v>
      </c>
      <c r="H735" s="56">
        <f t="shared" si="28"/>
        <v>0.03</v>
      </c>
    </row>
    <row r="736" spans="1:8" ht="24" customHeight="1">
      <c r="A736" s="64" t="s">
        <v>356</v>
      </c>
      <c r="B736" s="64" t="s">
        <v>561</v>
      </c>
      <c r="C736" s="64" t="s">
        <v>53</v>
      </c>
      <c r="D736" s="59" t="s">
        <v>562</v>
      </c>
      <c r="E736" s="64" t="s">
        <v>246</v>
      </c>
      <c r="F736" s="55">
        <v>0.01</v>
      </c>
      <c r="G736" s="56">
        <v>120.62</v>
      </c>
      <c r="H736" s="56">
        <f t="shared" si="28"/>
        <v>1.21</v>
      </c>
    </row>
    <row r="737" spans="1:8" ht="24" customHeight="1">
      <c r="A737" s="64" t="s">
        <v>356</v>
      </c>
      <c r="B737" s="64" t="s">
        <v>563</v>
      </c>
      <c r="C737" s="64" t="s">
        <v>53</v>
      </c>
      <c r="D737" s="59" t="s">
        <v>564</v>
      </c>
      <c r="E737" s="64" t="s">
        <v>246</v>
      </c>
      <c r="F737" s="55">
        <v>0.01</v>
      </c>
      <c r="G737" s="56">
        <v>150.28</v>
      </c>
      <c r="H737" s="56">
        <f t="shared" si="28"/>
        <v>1.5</v>
      </c>
    </row>
    <row r="738" spans="1:8" ht="36" customHeight="1">
      <c r="A738" s="64" t="s">
        <v>356</v>
      </c>
      <c r="B738" s="64" t="s">
        <v>565</v>
      </c>
      <c r="C738" s="64" t="s">
        <v>53</v>
      </c>
      <c r="D738" s="59" t="s">
        <v>566</v>
      </c>
      <c r="E738" s="64" t="s">
        <v>246</v>
      </c>
      <c r="F738" s="55">
        <v>0.01</v>
      </c>
      <c r="G738" s="56">
        <v>223.54</v>
      </c>
      <c r="H738" s="56">
        <f t="shared" si="28"/>
        <v>2.2400000000000002</v>
      </c>
    </row>
    <row r="739" spans="1:8" ht="36" customHeight="1">
      <c r="A739" s="64" t="s">
        <v>356</v>
      </c>
      <c r="B739" s="64" t="s">
        <v>575</v>
      </c>
      <c r="C739" s="64" t="s">
        <v>53</v>
      </c>
      <c r="D739" s="59" t="s">
        <v>576</v>
      </c>
      <c r="E739" s="64" t="s">
        <v>246</v>
      </c>
      <c r="F739" s="55">
        <v>2E-3</v>
      </c>
      <c r="G739" s="56">
        <v>94.22</v>
      </c>
      <c r="H739" s="56">
        <f t="shared" si="28"/>
        <v>0.19</v>
      </c>
    </row>
    <row r="740" spans="1:8" ht="24" customHeight="1">
      <c r="A740" s="64" t="s">
        <v>356</v>
      </c>
      <c r="B740" s="64" t="s">
        <v>752</v>
      </c>
      <c r="C740" s="64" t="s">
        <v>53</v>
      </c>
      <c r="D740" s="59" t="s">
        <v>753</v>
      </c>
      <c r="E740" s="64" t="s">
        <v>754</v>
      </c>
      <c r="F740" s="55">
        <v>2.2000000000000002</v>
      </c>
      <c r="G740" s="56">
        <v>60</v>
      </c>
      <c r="H740" s="56">
        <f t="shared" si="28"/>
        <v>132</v>
      </c>
    </row>
    <row r="741" spans="1:8" ht="24" customHeight="1">
      <c r="A741" s="64" t="s">
        <v>356</v>
      </c>
      <c r="B741" s="64" t="s">
        <v>395</v>
      </c>
      <c r="C741" s="64" t="s">
        <v>53</v>
      </c>
      <c r="D741" s="59" t="s">
        <v>396</v>
      </c>
      <c r="E741" s="64" t="s">
        <v>246</v>
      </c>
      <c r="F741" s="55">
        <v>1.8029620090146345E-2</v>
      </c>
      <c r="G741" s="56">
        <v>15.53</v>
      </c>
      <c r="H741" s="56">
        <f t="shared" si="28"/>
        <v>0.28000000000000003</v>
      </c>
    </row>
    <row r="742" spans="1:8" ht="15" customHeight="1" thickBot="1">
      <c r="A742" s="68" t="s">
        <v>354</v>
      </c>
      <c r="B742" s="68"/>
      <c r="C742" s="68"/>
      <c r="D742" s="65"/>
      <c r="E742" s="65"/>
      <c r="F742" s="57"/>
      <c r="G742" s="74" t="s">
        <v>976</v>
      </c>
      <c r="H742" s="75">
        <f>SUM(H734:H741)</f>
        <v>141.6</v>
      </c>
    </row>
    <row r="743" spans="1:8" ht="0.95" customHeight="1" thickTop="1">
      <c r="A743" s="98" t="s">
        <v>354</v>
      </c>
      <c r="B743" s="98"/>
      <c r="C743" s="98"/>
      <c r="D743" s="99"/>
      <c r="E743" s="99"/>
      <c r="F743" s="92"/>
      <c r="G743" s="93"/>
      <c r="H743" s="93"/>
    </row>
    <row r="744" spans="1:8" ht="18" customHeight="1">
      <c r="A744" s="60" t="s">
        <v>20</v>
      </c>
      <c r="B744" s="60" t="s">
        <v>346</v>
      </c>
      <c r="C744" s="60" t="s">
        <v>347</v>
      </c>
      <c r="D744" s="67" t="s">
        <v>348</v>
      </c>
      <c r="E744" s="60" t="s">
        <v>349</v>
      </c>
      <c r="F744" s="54" t="s">
        <v>350</v>
      </c>
      <c r="G744" s="73" t="s">
        <v>351</v>
      </c>
      <c r="H744" s="73" t="s">
        <v>352</v>
      </c>
    </row>
    <row r="745" spans="1:8" ht="24" customHeight="1">
      <c r="A745" s="96" t="s">
        <v>230</v>
      </c>
      <c r="B745" s="96" t="s">
        <v>755</v>
      </c>
      <c r="C745" s="96" t="s">
        <v>53</v>
      </c>
      <c r="D745" s="97" t="s">
        <v>311</v>
      </c>
      <c r="E745" s="96" t="s">
        <v>382</v>
      </c>
      <c r="F745" s="89"/>
      <c r="G745" s="90"/>
      <c r="H745" s="90"/>
    </row>
    <row r="746" spans="1:8" ht="24" customHeight="1">
      <c r="A746" s="64" t="s">
        <v>356</v>
      </c>
      <c r="B746" s="64" t="s">
        <v>750</v>
      </c>
      <c r="C746" s="64" t="s">
        <v>53</v>
      </c>
      <c r="D746" s="59" t="s">
        <v>751</v>
      </c>
      <c r="E746" s="64" t="s">
        <v>246</v>
      </c>
      <c r="F746" s="55">
        <v>0.02</v>
      </c>
      <c r="G746" s="56">
        <v>207.64</v>
      </c>
      <c r="H746" s="56">
        <f t="shared" ref="H746:H753" si="29">ROUND(F746*G746,2)</f>
        <v>4.1500000000000004</v>
      </c>
    </row>
    <row r="747" spans="1:8" ht="24" customHeight="1">
      <c r="A747" s="64" t="s">
        <v>356</v>
      </c>
      <c r="B747" s="64" t="s">
        <v>559</v>
      </c>
      <c r="C747" s="64" t="s">
        <v>53</v>
      </c>
      <c r="D747" s="59" t="s">
        <v>560</v>
      </c>
      <c r="E747" s="64" t="s">
        <v>246</v>
      </c>
      <c r="F747" s="55">
        <v>5.0000000000000001E-3</v>
      </c>
      <c r="G747" s="56">
        <v>50.44</v>
      </c>
      <c r="H747" s="56">
        <f t="shared" si="29"/>
        <v>0.25</v>
      </c>
    </row>
    <row r="748" spans="1:8" ht="24" customHeight="1">
      <c r="A748" s="64" t="s">
        <v>356</v>
      </c>
      <c r="B748" s="64" t="s">
        <v>561</v>
      </c>
      <c r="C748" s="64" t="s">
        <v>53</v>
      </c>
      <c r="D748" s="59" t="s">
        <v>562</v>
      </c>
      <c r="E748" s="64" t="s">
        <v>246</v>
      </c>
      <c r="F748" s="55">
        <v>0.02</v>
      </c>
      <c r="G748" s="56">
        <v>120.62</v>
      </c>
      <c r="H748" s="56">
        <f t="shared" si="29"/>
        <v>2.41</v>
      </c>
    </row>
    <row r="749" spans="1:8" ht="24" customHeight="1">
      <c r="A749" s="64" t="s">
        <v>356</v>
      </c>
      <c r="B749" s="64" t="s">
        <v>563</v>
      </c>
      <c r="C749" s="64" t="s">
        <v>53</v>
      </c>
      <c r="D749" s="59" t="s">
        <v>564</v>
      </c>
      <c r="E749" s="64" t="s">
        <v>246</v>
      </c>
      <c r="F749" s="55">
        <v>0.02</v>
      </c>
      <c r="G749" s="56">
        <v>150.28</v>
      </c>
      <c r="H749" s="56">
        <f t="shared" si="29"/>
        <v>3.01</v>
      </c>
    </row>
    <row r="750" spans="1:8" ht="36" customHeight="1">
      <c r="A750" s="64" t="s">
        <v>356</v>
      </c>
      <c r="B750" s="64" t="s">
        <v>565</v>
      </c>
      <c r="C750" s="64" t="s">
        <v>53</v>
      </c>
      <c r="D750" s="59" t="s">
        <v>566</v>
      </c>
      <c r="E750" s="64" t="s">
        <v>246</v>
      </c>
      <c r="F750" s="55">
        <v>0.01</v>
      </c>
      <c r="G750" s="56">
        <v>223.54</v>
      </c>
      <c r="H750" s="56">
        <f t="shared" si="29"/>
        <v>2.2400000000000002</v>
      </c>
    </row>
    <row r="751" spans="1:8" ht="36" customHeight="1">
      <c r="A751" s="64" t="s">
        <v>356</v>
      </c>
      <c r="B751" s="64" t="s">
        <v>575</v>
      </c>
      <c r="C751" s="64" t="s">
        <v>53</v>
      </c>
      <c r="D751" s="59" t="s">
        <v>576</v>
      </c>
      <c r="E751" s="64" t="s">
        <v>246</v>
      </c>
      <c r="F751" s="55">
        <v>0.01</v>
      </c>
      <c r="G751" s="56">
        <v>94.22</v>
      </c>
      <c r="H751" s="56">
        <f t="shared" si="29"/>
        <v>0.94</v>
      </c>
    </row>
    <row r="752" spans="1:8" ht="24" customHeight="1">
      <c r="A752" s="64" t="s">
        <v>356</v>
      </c>
      <c r="B752" s="64" t="s">
        <v>752</v>
      </c>
      <c r="C752" s="64" t="s">
        <v>53</v>
      </c>
      <c r="D752" s="59" t="s">
        <v>753</v>
      </c>
      <c r="E752" s="64" t="s">
        <v>754</v>
      </c>
      <c r="F752" s="55">
        <v>2.2000000000000002</v>
      </c>
      <c r="G752" s="56">
        <v>60</v>
      </c>
      <c r="H752" s="56">
        <f t="shared" si="29"/>
        <v>132</v>
      </c>
    </row>
    <row r="753" spans="1:8" ht="24" customHeight="1">
      <c r="A753" s="64" t="s">
        <v>356</v>
      </c>
      <c r="B753" s="64" t="s">
        <v>395</v>
      </c>
      <c r="C753" s="64" t="s">
        <v>53</v>
      </c>
      <c r="D753" s="59" t="s">
        <v>396</v>
      </c>
      <c r="E753" s="64" t="s">
        <v>246</v>
      </c>
      <c r="F753" s="55">
        <v>2.7688345138442167E-2</v>
      </c>
      <c r="G753" s="56">
        <v>15.53</v>
      </c>
      <c r="H753" s="56">
        <f t="shared" si="29"/>
        <v>0.43</v>
      </c>
    </row>
    <row r="754" spans="1:8" ht="15" customHeight="1" thickBot="1">
      <c r="A754" s="68" t="s">
        <v>354</v>
      </c>
      <c r="B754" s="68"/>
      <c r="C754" s="68"/>
      <c r="D754" s="65"/>
      <c r="E754" s="65"/>
      <c r="F754" s="57"/>
      <c r="G754" s="74" t="s">
        <v>976</v>
      </c>
      <c r="H754" s="75">
        <f>SUM(H746:H753)</f>
        <v>145.43</v>
      </c>
    </row>
    <row r="755" spans="1:8" ht="0.95" customHeight="1" thickTop="1">
      <c r="A755" s="98" t="s">
        <v>354</v>
      </c>
      <c r="B755" s="98"/>
      <c r="C755" s="98"/>
      <c r="D755" s="99"/>
      <c r="E755" s="99"/>
      <c r="F755" s="92"/>
      <c r="G755" s="93"/>
      <c r="H755" s="93"/>
    </row>
    <row r="756" spans="1:8" ht="18" customHeight="1">
      <c r="A756" s="60" t="s">
        <v>121</v>
      </c>
      <c r="B756" s="60" t="s">
        <v>346</v>
      </c>
      <c r="C756" s="60" t="s">
        <v>347</v>
      </c>
      <c r="D756" s="67" t="s">
        <v>348</v>
      </c>
      <c r="E756" s="60" t="s">
        <v>349</v>
      </c>
      <c r="F756" s="54" t="s">
        <v>350</v>
      </c>
      <c r="G756" s="73" t="s">
        <v>351</v>
      </c>
      <c r="H756" s="73" t="s">
        <v>352</v>
      </c>
    </row>
    <row r="757" spans="1:8" ht="24" customHeight="1">
      <c r="A757" s="96" t="s">
        <v>230</v>
      </c>
      <c r="B757" s="96" t="s">
        <v>756</v>
      </c>
      <c r="C757" s="96" t="s">
        <v>53</v>
      </c>
      <c r="D757" s="97" t="s">
        <v>312</v>
      </c>
      <c r="E757" s="96" t="s">
        <v>171</v>
      </c>
      <c r="F757" s="89"/>
      <c r="G757" s="90"/>
      <c r="H757" s="90"/>
    </row>
    <row r="758" spans="1:8" ht="24" customHeight="1">
      <c r="A758" s="64" t="s">
        <v>356</v>
      </c>
      <c r="B758" s="64" t="s">
        <v>757</v>
      </c>
      <c r="C758" s="64" t="s">
        <v>53</v>
      </c>
      <c r="D758" s="59" t="s">
        <v>535</v>
      </c>
      <c r="E758" s="64" t="s">
        <v>246</v>
      </c>
      <c r="F758" s="55">
        <v>1.4999999999999999E-4</v>
      </c>
      <c r="G758" s="56">
        <v>53.61</v>
      </c>
      <c r="H758" s="56">
        <f>ROUND(F758*G758,2)</f>
        <v>0.01</v>
      </c>
    </row>
    <row r="759" spans="1:8" ht="24" customHeight="1">
      <c r="A759" s="64" t="s">
        <v>356</v>
      </c>
      <c r="B759" s="64" t="s">
        <v>758</v>
      </c>
      <c r="C759" s="64" t="s">
        <v>53</v>
      </c>
      <c r="D759" s="59" t="s">
        <v>533</v>
      </c>
      <c r="E759" s="64" t="s">
        <v>246</v>
      </c>
      <c r="F759" s="55">
        <v>4.8500000000000001E-3</v>
      </c>
      <c r="G759" s="56">
        <v>127.73</v>
      </c>
      <c r="H759" s="56">
        <f>ROUND(F759*G759,2)</f>
        <v>0.62</v>
      </c>
    </row>
    <row r="760" spans="1:8" ht="24" customHeight="1">
      <c r="A760" s="64" t="s">
        <v>356</v>
      </c>
      <c r="B760" s="64" t="s">
        <v>395</v>
      </c>
      <c r="C760" s="64" t="s">
        <v>53</v>
      </c>
      <c r="D760" s="59" t="s">
        <v>396</v>
      </c>
      <c r="E760" s="64" t="s">
        <v>246</v>
      </c>
      <c r="F760" s="55">
        <v>6.4391500321957619E-4</v>
      </c>
      <c r="G760" s="56">
        <v>15.53</v>
      </c>
      <c r="H760" s="56">
        <f>ROUND(F760*G760,2)</f>
        <v>0.01</v>
      </c>
    </row>
    <row r="761" spans="1:8" ht="15" customHeight="1" thickBot="1">
      <c r="A761" s="68" t="s">
        <v>354</v>
      </c>
      <c r="B761" s="68"/>
      <c r="C761" s="68"/>
      <c r="D761" s="65"/>
      <c r="E761" s="65"/>
      <c r="F761" s="57"/>
      <c r="G761" s="74" t="s">
        <v>976</v>
      </c>
      <c r="H761" s="75">
        <f>SUM(H758:H760)</f>
        <v>0.64</v>
      </c>
    </row>
    <row r="762" spans="1:8" ht="0.95" customHeight="1" thickTop="1">
      <c r="A762" s="98" t="s">
        <v>354</v>
      </c>
      <c r="B762" s="98"/>
      <c r="C762" s="98"/>
      <c r="D762" s="99"/>
      <c r="E762" s="99"/>
      <c r="F762" s="92"/>
      <c r="G762" s="93"/>
      <c r="H762" s="93"/>
    </row>
    <row r="763" spans="1:8" ht="18" customHeight="1">
      <c r="A763" s="60" t="s">
        <v>21</v>
      </c>
      <c r="B763" s="60" t="s">
        <v>346</v>
      </c>
      <c r="C763" s="60" t="s">
        <v>347</v>
      </c>
      <c r="D763" s="67" t="s">
        <v>348</v>
      </c>
      <c r="E763" s="60" t="s">
        <v>349</v>
      </c>
      <c r="F763" s="54" t="s">
        <v>350</v>
      </c>
      <c r="G763" s="73" t="s">
        <v>351</v>
      </c>
      <c r="H763" s="73" t="s">
        <v>352</v>
      </c>
    </row>
    <row r="764" spans="1:8" ht="30" customHeight="1">
      <c r="A764" s="96" t="s">
        <v>230</v>
      </c>
      <c r="B764" s="96" t="s">
        <v>340</v>
      </c>
      <c r="C764" s="96" t="s">
        <v>51</v>
      </c>
      <c r="D764" s="97" t="s">
        <v>172</v>
      </c>
      <c r="E764" s="96" t="s">
        <v>259</v>
      </c>
      <c r="F764" s="89"/>
      <c r="G764" s="90"/>
      <c r="H764" s="90"/>
    </row>
    <row r="765" spans="1:8" ht="27.75" customHeight="1">
      <c r="A765" s="64"/>
      <c r="B765" s="64" t="s">
        <v>998</v>
      </c>
      <c r="C765" s="64" t="s">
        <v>51</v>
      </c>
      <c r="D765" s="59" t="s">
        <v>997</v>
      </c>
      <c r="E765" s="64" t="s">
        <v>977</v>
      </c>
      <c r="F765" s="55">
        <v>8.6956521739130438E-4</v>
      </c>
      <c r="G765" s="56">
        <v>242.75</v>
      </c>
      <c r="H765" s="56">
        <f t="shared" ref="H765:H767" si="30">ROUND(F765*G765,2)</f>
        <v>0.21</v>
      </c>
    </row>
    <row r="766" spans="1:8" ht="24" customHeight="1">
      <c r="A766" s="64"/>
      <c r="B766" s="64" t="s">
        <v>1000</v>
      </c>
      <c r="C766" s="64" t="s">
        <v>51</v>
      </c>
      <c r="D766" s="59" t="s">
        <v>999</v>
      </c>
      <c r="E766" s="64" t="s">
        <v>977</v>
      </c>
      <c r="F766" s="55">
        <v>6.8695652173913048E-4</v>
      </c>
      <c r="G766" s="56">
        <v>124.37</v>
      </c>
      <c r="H766" s="56">
        <f t="shared" si="30"/>
        <v>0.09</v>
      </c>
    </row>
    <row r="767" spans="1:8" ht="24" customHeight="1">
      <c r="A767" s="64"/>
      <c r="B767" s="64" t="s">
        <v>1000</v>
      </c>
      <c r="C767" s="64" t="s">
        <v>51</v>
      </c>
      <c r="D767" s="59" t="s">
        <v>999</v>
      </c>
      <c r="E767" s="64" t="s">
        <v>979</v>
      </c>
      <c r="F767" s="55">
        <v>1.826086956521739E-4</v>
      </c>
      <c r="G767" s="56">
        <v>34.31</v>
      </c>
      <c r="H767" s="56">
        <f t="shared" si="30"/>
        <v>0.01</v>
      </c>
    </row>
    <row r="768" spans="1:8" ht="24" customHeight="1">
      <c r="A768" s="64"/>
      <c r="B768" s="64" t="s">
        <v>986</v>
      </c>
      <c r="C768" s="64" t="s">
        <v>51</v>
      </c>
      <c r="D768" s="59" t="s">
        <v>985</v>
      </c>
      <c r="E768" s="64" t="s">
        <v>978</v>
      </c>
      <c r="F768" s="55">
        <v>3.4782608695652175E-3</v>
      </c>
      <c r="G768" s="56">
        <v>16.579999999999998</v>
      </c>
      <c r="H768" s="56">
        <f t="shared" ref="H768:H769" si="31">ROUND(F768*G768,2)</f>
        <v>0.06</v>
      </c>
    </row>
    <row r="769" spans="1:8" ht="26.25" customHeight="1">
      <c r="A769" s="64"/>
      <c r="B769" s="64" t="s">
        <v>1002</v>
      </c>
      <c r="C769" s="64" t="s">
        <v>51</v>
      </c>
      <c r="D769" s="59" t="s">
        <v>1003</v>
      </c>
      <c r="E769" s="64" t="s">
        <v>1001</v>
      </c>
      <c r="F769" s="55">
        <v>1.1999999999999999E-3</v>
      </c>
      <c r="G769" s="56">
        <v>2991.82</v>
      </c>
      <c r="H769" s="56">
        <f t="shared" si="31"/>
        <v>3.59</v>
      </c>
    </row>
    <row r="770" spans="1:8" ht="15" customHeight="1" thickBot="1">
      <c r="A770" s="68" t="s">
        <v>354</v>
      </c>
      <c r="B770" s="68"/>
      <c r="C770" s="68"/>
      <c r="D770" s="65"/>
      <c r="E770" s="65"/>
      <c r="F770" s="57"/>
      <c r="G770" s="74" t="s">
        <v>976</v>
      </c>
      <c r="H770" s="75">
        <f>SUM(H765:H769)</f>
        <v>3.96</v>
      </c>
    </row>
    <row r="771" spans="1:8" ht="0.75" customHeight="1" thickTop="1">
      <c r="A771" s="98" t="s">
        <v>354</v>
      </c>
      <c r="B771" s="98"/>
      <c r="C771" s="98"/>
      <c r="D771" s="99"/>
      <c r="E771" s="99"/>
      <c r="F771" s="92"/>
      <c r="G771" s="93"/>
      <c r="H771" s="93"/>
    </row>
    <row r="772" spans="1:8" ht="18" customHeight="1">
      <c r="A772" s="60" t="s">
        <v>22</v>
      </c>
      <c r="B772" s="60" t="s">
        <v>346</v>
      </c>
      <c r="C772" s="60" t="s">
        <v>347</v>
      </c>
      <c r="D772" s="67" t="s">
        <v>348</v>
      </c>
      <c r="E772" s="60" t="s">
        <v>349</v>
      </c>
      <c r="F772" s="54" t="s">
        <v>350</v>
      </c>
      <c r="G772" s="73" t="s">
        <v>351</v>
      </c>
      <c r="H772" s="73" t="s">
        <v>352</v>
      </c>
    </row>
    <row r="773" spans="1:8" ht="24" customHeight="1">
      <c r="A773" s="96" t="s">
        <v>230</v>
      </c>
      <c r="B773" s="96" t="s">
        <v>759</v>
      </c>
      <c r="C773" s="96" t="s">
        <v>50</v>
      </c>
      <c r="D773" s="97" t="s">
        <v>127</v>
      </c>
      <c r="E773" s="96" t="s">
        <v>355</v>
      </c>
      <c r="F773" s="89"/>
      <c r="G773" s="90"/>
      <c r="H773" s="90"/>
    </row>
    <row r="774" spans="1:8" ht="36" customHeight="1">
      <c r="A774" s="64" t="s">
        <v>362</v>
      </c>
      <c r="B774" s="64" t="s">
        <v>760</v>
      </c>
      <c r="C774" s="64" t="s">
        <v>50</v>
      </c>
      <c r="D774" s="59" t="s">
        <v>761</v>
      </c>
      <c r="E774" s="64" t="s">
        <v>552</v>
      </c>
      <c r="F774" s="55">
        <v>1E-3</v>
      </c>
      <c r="G774" s="56">
        <v>11.1</v>
      </c>
      <c r="H774" s="56">
        <f t="shared" ref="H774:H781" si="32">ROUND(F774*G774,2)</f>
        <v>0.01</v>
      </c>
    </row>
    <row r="775" spans="1:8" ht="24" customHeight="1">
      <c r="A775" s="64" t="s">
        <v>362</v>
      </c>
      <c r="B775" s="64" t="s">
        <v>762</v>
      </c>
      <c r="C775" s="64" t="s">
        <v>50</v>
      </c>
      <c r="D775" s="59" t="s">
        <v>763</v>
      </c>
      <c r="E775" s="64" t="s">
        <v>552</v>
      </c>
      <c r="F775" s="55">
        <v>5.0000000000000001E-4</v>
      </c>
      <c r="G775" s="56">
        <v>123.58</v>
      </c>
      <c r="H775" s="56">
        <f t="shared" si="32"/>
        <v>0.06</v>
      </c>
    </row>
    <row r="776" spans="1:8" ht="60" customHeight="1">
      <c r="A776" s="64" t="s">
        <v>362</v>
      </c>
      <c r="B776" s="64" t="s">
        <v>764</v>
      </c>
      <c r="C776" s="64" t="s">
        <v>50</v>
      </c>
      <c r="D776" s="59" t="s">
        <v>765</v>
      </c>
      <c r="E776" s="64" t="s">
        <v>552</v>
      </c>
      <c r="F776" s="55">
        <v>2.0000000000000001E-4</v>
      </c>
      <c r="G776" s="56">
        <v>246.52</v>
      </c>
      <c r="H776" s="56">
        <f t="shared" si="32"/>
        <v>0.05</v>
      </c>
    </row>
    <row r="777" spans="1:8" ht="36" customHeight="1">
      <c r="A777" s="64" t="s">
        <v>362</v>
      </c>
      <c r="B777" s="64" t="s">
        <v>766</v>
      </c>
      <c r="C777" s="64" t="s">
        <v>50</v>
      </c>
      <c r="D777" s="59" t="s">
        <v>767</v>
      </c>
      <c r="E777" s="64" t="s">
        <v>555</v>
      </c>
      <c r="F777" s="55">
        <v>2E-3</v>
      </c>
      <c r="G777" s="56">
        <v>5.28</v>
      </c>
      <c r="H777" s="56">
        <f t="shared" si="32"/>
        <v>0.01</v>
      </c>
    </row>
    <row r="778" spans="1:8" ht="60" customHeight="1">
      <c r="A778" s="64" t="s">
        <v>362</v>
      </c>
      <c r="B778" s="64" t="s">
        <v>768</v>
      </c>
      <c r="C778" s="64" t="s">
        <v>50</v>
      </c>
      <c r="D778" s="59" t="s">
        <v>769</v>
      </c>
      <c r="E778" s="64" t="s">
        <v>555</v>
      </c>
      <c r="F778" s="55">
        <v>2.5000000000000001E-3</v>
      </c>
      <c r="G778" s="56">
        <v>49.92</v>
      </c>
      <c r="H778" s="56">
        <f t="shared" si="32"/>
        <v>0.12</v>
      </c>
    </row>
    <row r="779" spans="1:8" ht="24" customHeight="1">
      <c r="A779" s="64" t="s">
        <v>362</v>
      </c>
      <c r="B779" s="64" t="s">
        <v>770</v>
      </c>
      <c r="C779" s="64" t="s">
        <v>50</v>
      </c>
      <c r="D779" s="59" t="s">
        <v>771</v>
      </c>
      <c r="E779" s="64" t="s">
        <v>555</v>
      </c>
      <c r="F779" s="55">
        <v>5.0000000000000001E-4</v>
      </c>
      <c r="G779" s="56">
        <v>38.53</v>
      </c>
      <c r="H779" s="56">
        <f t="shared" si="32"/>
        <v>0.02</v>
      </c>
    </row>
    <row r="780" spans="1:8" ht="24" customHeight="1">
      <c r="A780" s="64" t="s">
        <v>362</v>
      </c>
      <c r="B780" s="64" t="s">
        <v>700</v>
      </c>
      <c r="C780" s="64" t="s">
        <v>50</v>
      </c>
      <c r="D780" s="59" t="s">
        <v>245</v>
      </c>
      <c r="E780" s="64" t="s">
        <v>246</v>
      </c>
      <c r="F780" s="55">
        <v>5.5493895671478654E-4</v>
      </c>
      <c r="G780" s="56">
        <v>18.02</v>
      </c>
      <c r="H780" s="56">
        <f t="shared" si="32"/>
        <v>0.01</v>
      </c>
    </row>
    <row r="781" spans="1:8" ht="36" customHeight="1">
      <c r="A781" s="64" t="s">
        <v>356</v>
      </c>
      <c r="B781" s="64" t="s">
        <v>772</v>
      </c>
      <c r="C781" s="64" t="s">
        <v>50</v>
      </c>
      <c r="D781" s="59" t="s">
        <v>773</v>
      </c>
      <c r="E781" s="64" t="s">
        <v>11</v>
      </c>
      <c r="F781" s="55">
        <v>0.45</v>
      </c>
      <c r="G781" s="56">
        <v>4.1399999999999997</v>
      </c>
      <c r="H781" s="56">
        <f t="shared" si="32"/>
        <v>1.86</v>
      </c>
    </row>
    <row r="782" spans="1:8" ht="15" customHeight="1" thickBot="1">
      <c r="A782" s="68" t="s">
        <v>354</v>
      </c>
      <c r="B782" s="68"/>
      <c r="C782" s="68"/>
      <c r="D782" s="65"/>
      <c r="E782" s="65"/>
      <c r="F782" s="57"/>
      <c r="G782" s="74" t="s">
        <v>976</v>
      </c>
      <c r="H782" s="75">
        <f>SUM(H774:H781)</f>
        <v>2.14</v>
      </c>
    </row>
    <row r="783" spans="1:8" ht="0.95" customHeight="1" thickTop="1">
      <c r="A783" s="98" t="s">
        <v>354</v>
      </c>
      <c r="B783" s="98"/>
      <c r="C783" s="98"/>
      <c r="D783" s="99"/>
      <c r="E783" s="99"/>
      <c r="F783" s="92"/>
      <c r="G783" s="93"/>
      <c r="H783" s="93"/>
    </row>
    <row r="784" spans="1:8" ht="18" customHeight="1">
      <c r="A784" s="60" t="s">
        <v>23</v>
      </c>
      <c r="B784" s="60" t="s">
        <v>346</v>
      </c>
      <c r="C784" s="60" t="s">
        <v>347</v>
      </c>
      <c r="D784" s="67" t="s">
        <v>348</v>
      </c>
      <c r="E784" s="60" t="s">
        <v>349</v>
      </c>
      <c r="F784" s="54" t="s">
        <v>350</v>
      </c>
      <c r="G784" s="73" t="s">
        <v>351</v>
      </c>
      <c r="H784" s="73" t="s">
        <v>352</v>
      </c>
    </row>
    <row r="785" spans="1:8" ht="36" customHeight="1">
      <c r="A785" s="96" t="s">
        <v>230</v>
      </c>
      <c r="B785" s="96" t="s">
        <v>774</v>
      </c>
      <c r="C785" s="96" t="s">
        <v>50</v>
      </c>
      <c r="D785" s="97" t="s">
        <v>173</v>
      </c>
      <c r="E785" s="96" t="s">
        <v>382</v>
      </c>
      <c r="F785" s="89"/>
      <c r="G785" s="90"/>
      <c r="H785" s="90"/>
    </row>
    <row r="786" spans="1:8" ht="36" customHeight="1">
      <c r="A786" s="64" t="s">
        <v>362</v>
      </c>
      <c r="B786" s="64" t="s">
        <v>775</v>
      </c>
      <c r="C786" s="64" t="s">
        <v>50</v>
      </c>
      <c r="D786" s="59" t="s">
        <v>776</v>
      </c>
      <c r="E786" s="64" t="s">
        <v>552</v>
      </c>
      <c r="F786" s="55">
        <v>0.03</v>
      </c>
      <c r="G786" s="56">
        <v>390.38</v>
      </c>
      <c r="H786" s="56">
        <f t="shared" ref="H786:H796" si="33">ROUND(F786*G786,2)</f>
        <v>11.71</v>
      </c>
    </row>
    <row r="787" spans="1:8" ht="60" customHeight="1">
      <c r="A787" s="64" t="s">
        <v>362</v>
      </c>
      <c r="B787" s="64" t="s">
        <v>550</v>
      </c>
      <c r="C787" s="64" t="s">
        <v>50</v>
      </c>
      <c r="D787" s="59" t="s">
        <v>551</v>
      </c>
      <c r="E787" s="64" t="s">
        <v>552</v>
      </c>
      <c r="F787" s="55">
        <v>0.03</v>
      </c>
      <c r="G787" s="56">
        <v>235.2</v>
      </c>
      <c r="H787" s="56">
        <f t="shared" si="33"/>
        <v>7.06</v>
      </c>
    </row>
    <row r="788" spans="1:8" ht="36" customHeight="1">
      <c r="A788" s="64" t="s">
        <v>362</v>
      </c>
      <c r="B788" s="64" t="s">
        <v>777</v>
      </c>
      <c r="C788" s="64" t="s">
        <v>50</v>
      </c>
      <c r="D788" s="59" t="s">
        <v>778</v>
      </c>
      <c r="E788" s="64" t="s">
        <v>552</v>
      </c>
      <c r="F788" s="55">
        <v>0.05</v>
      </c>
      <c r="G788" s="56">
        <v>194.31</v>
      </c>
      <c r="H788" s="56">
        <f t="shared" si="33"/>
        <v>9.7200000000000006</v>
      </c>
    </row>
    <row r="789" spans="1:8" ht="36" customHeight="1">
      <c r="A789" s="64" t="s">
        <v>362</v>
      </c>
      <c r="B789" s="64" t="s">
        <v>779</v>
      </c>
      <c r="C789" s="64" t="s">
        <v>50</v>
      </c>
      <c r="D789" s="59" t="s">
        <v>780</v>
      </c>
      <c r="E789" s="64" t="s">
        <v>552</v>
      </c>
      <c r="F789" s="55">
        <v>0.03</v>
      </c>
      <c r="G789" s="56">
        <v>133.46</v>
      </c>
      <c r="H789" s="56">
        <f t="shared" si="33"/>
        <v>4</v>
      </c>
    </row>
    <row r="790" spans="1:8" ht="48" customHeight="1">
      <c r="A790" s="64" t="s">
        <v>362</v>
      </c>
      <c r="B790" s="64" t="s">
        <v>781</v>
      </c>
      <c r="C790" s="64" t="s">
        <v>50</v>
      </c>
      <c r="D790" s="59" t="s">
        <v>782</v>
      </c>
      <c r="E790" s="64" t="s">
        <v>552</v>
      </c>
      <c r="F790" s="55">
        <v>0.02</v>
      </c>
      <c r="G790" s="56">
        <v>176.55</v>
      </c>
      <c r="H790" s="56">
        <f t="shared" si="33"/>
        <v>3.53</v>
      </c>
    </row>
    <row r="791" spans="1:8" ht="36" customHeight="1">
      <c r="A791" s="64" t="s">
        <v>362</v>
      </c>
      <c r="B791" s="64" t="s">
        <v>783</v>
      </c>
      <c r="C791" s="64" t="s">
        <v>50</v>
      </c>
      <c r="D791" s="59" t="s">
        <v>784</v>
      </c>
      <c r="E791" s="64" t="s">
        <v>555</v>
      </c>
      <c r="F791" s="55">
        <v>0.06</v>
      </c>
      <c r="G791" s="56">
        <v>140.04</v>
      </c>
      <c r="H791" s="56">
        <f t="shared" si="33"/>
        <v>8.4</v>
      </c>
    </row>
    <row r="792" spans="1:8" ht="36" customHeight="1">
      <c r="A792" s="64" t="s">
        <v>362</v>
      </c>
      <c r="B792" s="64" t="s">
        <v>785</v>
      </c>
      <c r="C792" s="64" t="s">
        <v>50</v>
      </c>
      <c r="D792" s="59" t="s">
        <v>786</v>
      </c>
      <c r="E792" s="64" t="s">
        <v>555</v>
      </c>
      <c r="F792" s="55">
        <v>0.04</v>
      </c>
      <c r="G792" s="56">
        <v>58.47</v>
      </c>
      <c r="H792" s="56">
        <f t="shared" si="33"/>
        <v>2.34</v>
      </c>
    </row>
    <row r="793" spans="1:8" ht="36" customHeight="1">
      <c r="A793" s="64" t="s">
        <v>362</v>
      </c>
      <c r="B793" s="64" t="s">
        <v>787</v>
      </c>
      <c r="C793" s="64" t="s">
        <v>50</v>
      </c>
      <c r="D793" s="59" t="s">
        <v>788</v>
      </c>
      <c r="E793" s="64" t="s">
        <v>555</v>
      </c>
      <c r="F793" s="55">
        <v>0.06</v>
      </c>
      <c r="G793" s="56">
        <v>43.57</v>
      </c>
      <c r="H793" s="56">
        <f t="shared" si="33"/>
        <v>2.61</v>
      </c>
    </row>
    <row r="794" spans="1:8" ht="48" customHeight="1">
      <c r="A794" s="64" t="s">
        <v>362</v>
      </c>
      <c r="B794" s="64" t="s">
        <v>789</v>
      </c>
      <c r="C794" s="64" t="s">
        <v>50</v>
      </c>
      <c r="D794" s="59" t="s">
        <v>790</v>
      </c>
      <c r="E794" s="64" t="s">
        <v>555</v>
      </c>
      <c r="F794" s="55">
        <v>7.0000000000000007E-2</v>
      </c>
      <c r="G794" s="56">
        <v>62.68</v>
      </c>
      <c r="H794" s="56">
        <f t="shared" si="33"/>
        <v>4.3899999999999997</v>
      </c>
    </row>
    <row r="795" spans="1:8" ht="24" customHeight="1">
      <c r="A795" s="64" t="s">
        <v>362</v>
      </c>
      <c r="B795" s="64" t="s">
        <v>791</v>
      </c>
      <c r="C795" s="64" t="s">
        <v>50</v>
      </c>
      <c r="D795" s="59" t="s">
        <v>792</v>
      </c>
      <c r="E795" s="64" t="s">
        <v>246</v>
      </c>
      <c r="F795" s="55">
        <v>0.21176470588235138</v>
      </c>
      <c r="G795" s="56">
        <v>17.850000000000001</v>
      </c>
      <c r="H795" s="56">
        <f t="shared" si="33"/>
        <v>3.78</v>
      </c>
    </row>
    <row r="796" spans="1:8" ht="36" customHeight="1">
      <c r="A796" s="64" t="s">
        <v>356</v>
      </c>
      <c r="B796" s="64" t="s">
        <v>793</v>
      </c>
      <c r="C796" s="64" t="s">
        <v>50</v>
      </c>
      <c r="D796" s="59" t="s">
        <v>794</v>
      </c>
      <c r="E796" s="64" t="s">
        <v>754</v>
      </c>
      <c r="F796" s="55">
        <v>2.5548000000000002</v>
      </c>
      <c r="G796" s="56">
        <v>405</v>
      </c>
      <c r="H796" s="56">
        <f t="shared" si="33"/>
        <v>1034.69</v>
      </c>
    </row>
    <row r="797" spans="1:8" ht="15" customHeight="1" thickBot="1">
      <c r="A797" s="68" t="s">
        <v>354</v>
      </c>
      <c r="B797" s="68"/>
      <c r="C797" s="68"/>
      <c r="D797" s="65"/>
      <c r="E797" s="65"/>
      <c r="F797" s="57"/>
      <c r="G797" s="74" t="s">
        <v>976</v>
      </c>
      <c r="H797" s="75">
        <f>SUM(H786:H796)</f>
        <v>1092.23</v>
      </c>
    </row>
    <row r="798" spans="1:8" ht="0.95" customHeight="1" thickTop="1">
      <c r="A798" s="98" t="s">
        <v>354</v>
      </c>
      <c r="B798" s="98"/>
      <c r="C798" s="98"/>
      <c r="D798" s="99"/>
      <c r="E798" s="99"/>
      <c r="F798" s="92"/>
      <c r="G798" s="93"/>
      <c r="H798" s="93"/>
    </row>
    <row r="799" spans="1:8" ht="18" customHeight="1">
      <c r="A799" s="60" t="s">
        <v>233</v>
      </c>
      <c r="B799" s="60" t="s">
        <v>346</v>
      </c>
      <c r="C799" s="60" t="s">
        <v>347</v>
      </c>
      <c r="D799" s="67" t="s">
        <v>348</v>
      </c>
      <c r="E799" s="60" t="s">
        <v>349</v>
      </c>
      <c r="F799" s="54" t="s">
        <v>350</v>
      </c>
      <c r="G799" s="73" t="s">
        <v>351</v>
      </c>
      <c r="H799" s="73" t="s">
        <v>352</v>
      </c>
    </row>
    <row r="800" spans="1:8" ht="36" customHeight="1">
      <c r="A800" s="96" t="s">
        <v>230</v>
      </c>
      <c r="B800" s="96" t="s">
        <v>795</v>
      </c>
      <c r="C800" s="96" t="s">
        <v>50</v>
      </c>
      <c r="D800" s="97" t="s">
        <v>128</v>
      </c>
      <c r="E800" s="96" t="s">
        <v>382</v>
      </c>
      <c r="F800" s="89"/>
      <c r="G800" s="90"/>
      <c r="H800" s="90"/>
    </row>
    <row r="801" spans="1:8" ht="48" customHeight="1">
      <c r="A801" s="64" t="s">
        <v>362</v>
      </c>
      <c r="B801" s="64" t="s">
        <v>781</v>
      </c>
      <c r="C801" s="64" t="s">
        <v>50</v>
      </c>
      <c r="D801" s="59" t="s">
        <v>782</v>
      </c>
      <c r="E801" s="64" t="s">
        <v>552</v>
      </c>
      <c r="F801" s="55">
        <v>4.19E-2</v>
      </c>
      <c r="G801" s="56">
        <v>176.55</v>
      </c>
      <c r="H801" s="56">
        <f t="shared" ref="H801:H811" si="34">ROUND(F801*G801,2)</f>
        <v>7.4</v>
      </c>
    </row>
    <row r="802" spans="1:8" ht="36" customHeight="1">
      <c r="A802" s="64" t="s">
        <v>362</v>
      </c>
      <c r="B802" s="64" t="s">
        <v>775</v>
      </c>
      <c r="C802" s="64" t="s">
        <v>50</v>
      </c>
      <c r="D802" s="59" t="s">
        <v>776</v>
      </c>
      <c r="E802" s="64" t="s">
        <v>552</v>
      </c>
      <c r="F802" s="55">
        <v>4.6399999999999997E-2</v>
      </c>
      <c r="G802" s="56">
        <v>390.38</v>
      </c>
      <c r="H802" s="56">
        <f t="shared" si="34"/>
        <v>18.11</v>
      </c>
    </row>
    <row r="803" spans="1:8" ht="60" customHeight="1">
      <c r="A803" s="64" t="s">
        <v>362</v>
      </c>
      <c r="B803" s="64" t="s">
        <v>550</v>
      </c>
      <c r="C803" s="64" t="s">
        <v>50</v>
      </c>
      <c r="D803" s="59" t="s">
        <v>551</v>
      </c>
      <c r="E803" s="64" t="s">
        <v>552</v>
      </c>
      <c r="F803" s="55">
        <v>4.6399999999999997E-2</v>
      </c>
      <c r="G803" s="56">
        <v>235.2</v>
      </c>
      <c r="H803" s="56">
        <f t="shared" si="34"/>
        <v>10.91</v>
      </c>
    </row>
    <row r="804" spans="1:8" ht="36" customHeight="1">
      <c r="A804" s="64" t="s">
        <v>362</v>
      </c>
      <c r="B804" s="64" t="s">
        <v>779</v>
      </c>
      <c r="C804" s="64" t="s">
        <v>50</v>
      </c>
      <c r="D804" s="59" t="s">
        <v>780</v>
      </c>
      <c r="E804" s="64" t="s">
        <v>552</v>
      </c>
      <c r="F804" s="55">
        <v>3.4099999999999998E-2</v>
      </c>
      <c r="G804" s="56">
        <v>133.46</v>
      </c>
      <c r="H804" s="56">
        <f t="shared" si="34"/>
        <v>4.55</v>
      </c>
    </row>
    <row r="805" spans="1:8" ht="36" customHeight="1">
      <c r="A805" s="64" t="s">
        <v>362</v>
      </c>
      <c r="B805" s="64" t="s">
        <v>777</v>
      </c>
      <c r="C805" s="64" t="s">
        <v>50</v>
      </c>
      <c r="D805" s="59" t="s">
        <v>778</v>
      </c>
      <c r="E805" s="64" t="s">
        <v>552</v>
      </c>
      <c r="F805" s="55">
        <v>8.0500000000000002E-2</v>
      </c>
      <c r="G805" s="56">
        <v>194.31</v>
      </c>
      <c r="H805" s="56">
        <f t="shared" si="34"/>
        <v>15.64</v>
      </c>
    </row>
    <row r="806" spans="1:8" ht="36" customHeight="1">
      <c r="A806" s="64" t="s">
        <v>362</v>
      </c>
      <c r="B806" s="64" t="s">
        <v>783</v>
      </c>
      <c r="C806" s="64" t="s">
        <v>50</v>
      </c>
      <c r="D806" s="59" t="s">
        <v>784</v>
      </c>
      <c r="E806" s="64" t="s">
        <v>555</v>
      </c>
      <c r="F806" s="55">
        <v>9.4899999999999998E-2</v>
      </c>
      <c r="G806" s="56">
        <v>140.04</v>
      </c>
      <c r="H806" s="56">
        <f t="shared" si="34"/>
        <v>13.29</v>
      </c>
    </row>
    <row r="807" spans="1:8" ht="36" customHeight="1">
      <c r="A807" s="64" t="s">
        <v>362</v>
      </c>
      <c r="B807" s="64" t="s">
        <v>785</v>
      </c>
      <c r="C807" s="64" t="s">
        <v>50</v>
      </c>
      <c r="D807" s="59" t="s">
        <v>786</v>
      </c>
      <c r="E807" s="64" t="s">
        <v>555</v>
      </c>
      <c r="F807" s="55">
        <v>6.0699999999999997E-2</v>
      </c>
      <c r="G807" s="56">
        <v>58.47</v>
      </c>
      <c r="H807" s="56">
        <f t="shared" si="34"/>
        <v>3.55</v>
      </c>
    </row>
    <row r="808" spans="1:8" ht="36" customHeight="1">
      <c r="A808" s="64" t="s">
        <v>362</v>
      </c>
      <c r="B808" s="64" t="s">
        <v>787</v>
      </c>
      <c r="C808" s="64" t="s">
        <v>50</v>
      </c>
      <c r="D808" s="59" t="s">
        <v>788</v>
      </c>
      <c r="E808" s="64" t="s">
        <v>555</v>
      </c>
      <c r="F808" s="55">
        <v>0.1071</v>
      </c>
      <c r="G808" s="56">
        <v>43.57</v>
      </c>
      <c r="H808" s="56">
        <f t="shared" si="34"/>
        <v>4.67</v>
      </c>
    </row>
    <row r="809" spans="1:8" ht="48" customHeight="1">
      <c r="A809" s="64" t="s">
        <v>362</v>
      </c>
      <c r="B809" s="64" t="s">
        <v>789</v>
      </c>
      <c r="C809" s="64" t="s">
        <v>50</v>
      </c>
      <c r="D809" s="59" t="s">
        <v>790</v>
      </c>
      <c r="E809" s="64" t="s">
        <v>555</v>
      </c>
      <c r="F809" s="55">
        <v>9.9000000000000005E-2</v>
      </c>
      <c r="G809" s="56">
        <v>62.68</v>
      </c>
      <c r="H809" s="56">
        <f t="shared" si="34"/>
        <v>6.21</v>
      </c>
    </row>
    <row r="810" spans="1:8" ht="24" customHeight="1">
      <c r="A810" s="64" t="s">
        <v>362</v>
      </c>
      <c r="B810" s="64" t="s">
        <v>791</v>
      </c>
      <c r="C810" s="64" t="s">
        <v>50</v>
      </c>
      <c r="D810" s="59" t="s">
        <v>792</v>
      </c>
      <c r="E810" s="64" t="s">
        <v>246</v>
      </c>
      <c r="F810" s="55">
        <v>0.71036414565825412</v>
      </c>
      <c r="G810" s="56">
        <v>17.850000000000001</v>
      </c>
      <c r="H810" s="56">
        <f t="shared" si="34"/>
        <v>12.68</v>
      </c>
    </row>
    <row r="811" spans="1:8" ht="36" customHeight="1">
      <c r="A811" s="64" t="s">
        <v>356</v>
      </c>
      <c r="B811" s="64" t="s">
        <v>796</v>
      </c>
      <c r="C811" s="64" t="s">
        <v>50</v>
      </c>
      <c r="D811" s="59" t="s">
        <v>797</v>
      </c>
      <c r="E811" s="64" t="s">
        <v>754</v>
      </c>
      <c r="F811" s="55">
        <v>2.5548000000000002</v>
      </c>
      <c r="G811" s="56">
        <v>455</v>
      </c>
      <c r="H811" s="56">
        <f t="shared" si="34"/>
        <v>1162.43</v>
      </c>
    </row>
    <row r="812" spans="1:8" ht="15" customHeight="1" thickBot="1">
      <c r="A812" s="68" t="s">
        <v>354</v>
      </c>
      <c r="B812" s="68"/>
      <c r="C812" s="68"/>
      <c r="D812" s="65"/>
      <c r="E812" s="65"/>
      <c r="F812" s="57"/>
      <c r="G812" s="74" t="s">
        <v>976</v>
      </c>
      <c r="H812" s="75">
        <f>SUM(H801:H811)</f>
        <v>1259.44</v>
      </c>
    </row>
    <row r="813" spans="1:8" ht="0.95" customHeight="1" thickTop="1">
      <c r="A813" s="98" t="s">
        <v>354</v>
      </c>
      <c r="B813" s="98"/>
      <c r="C813" s="98"/>
      <c r="D813" s="99"/>
      <c r="E813" s="99"/>
      <c r="F813" s="92"/>
      <c r="G813" s="93"/>
      <c r="H813" s="93"/>
    </row>
    <row r="814" spans="1:8" ht="18" customHeight="1">
      <c r="A814" s="60" t="s">
        <v>234</v>
      </c>
      <c r="B814" s="60" t="s">
        <v>346</v>
      </c>
      <c r="C814" s="60" t="s">
        <v>347</v>
      </c>
      <c r="D814" s="67" t="s">
        <v>348</v>
      </c>
      <c r="E814" s="60" t="s">
        <v>349</v>
      </c>
      <c r="F814" s="54" t="s">
        <v>350</v>
      </c>
      <c r="G814" s="73" t="s">
        <v>351</v>
      </c>
      <c r="H814" s="73" t="s">
        <v>352</v>
      </c>
    </row>
    <row r="815" spans="1:8" ht="24" customHeight="1">
      <c r="A815" s="96" t="s">
        <v>230</v>
      </c>
      <c r="B815" s="96" t="s">
        <v>756</v>
      </c>
      <c r="C815" s="96" t="s">
        <v>53</v>
      </c>
      <c r="D815" s="97" t="s">
        <v>312</v>
      </c>
      <c r="E815" s="96" t="s">
        <v>171</v>
      </c>
      <c r="F815" s="89"/>
      <c r="G815" s="90"/>
      <c r="H815" s="90"/>
    </row>
    <row r="816" spans="1:8" ht="24" customHeight="1">
      <c r="A816" s="64" t="s">
        <v>356</v>
      </c>
      <c r="B816" s="64" t="s">
        <v>757</v>
      </c>
      <c r="C816" s="64" t="s">
        <v>53</v>
      </c>
      <c r="D816" s="59" t="s">
        <v>535</v>
      </c>
      <c r="E816" s="64" t="s">
        <v>246</v>
      </c>
      <c r="F816" s="55">
        <v>1.4999999999999999E-4</v>
      </c>
      <c r="G816" s="56">
        <v>53.61</v>
      </c>
      <c r="H816" s="56">
        <f>ROUND(F816*G816,2)</f>
        <v>0.01</v>
      </c>
    </row>
    <row r="817" spans="1:8" ht="24" customHeight="1">
      <c r="A817" s="64" t="s">
        <v>356</v>
      </c>
      <c r="B817" s="64" t="s">
        <v>758</v>
      </c>
      <c r="C817" s="64" t="s">
        <v>53</v>
      </c>
      <c r="D817" s="59" t="s">
        <v>533</v>
      </c>
      <c r="E817" s="64" t="s">
        <v>246</v>
      </c>
      <c r="F817" s="55">
        <v>4.8500000000000001E-3</v>
      </c>
      <c r="G817" s="56">
        <v>127.73</v>
      </c>
      <c r="H817" s="56">
        <f>ROUND(F817*G817,2)</f>
        <v>0.62</v>
      </c>
    </row>
    <row r="818" spans="1:8" ht="24" customHeight="1">
      <c r="A818" s="64" t="s">
        <v>356</v>
      </c>
      <c r="B818" s="64" t="s">
        <v>395</v>
      </c>
      <c r="C818" s="64" t="s">
        <v>53</v>
      </c>
      <c r="D818" s="59" t="s">
        <v>396</v>
      </c>
      <c r="E818" s="64" t="s">
        <v>246</v>
      </c>
      <c r="F818" s="55">
        <v>6.4391500321957619E-4</v>
      </c>
      <c r="G818" s="56">
        <v>15.53</v>
      </c>
      <c r="H818" s="56">
        <f>ROUND(F818*G818,2)</f>
        <v>0.01</v>
      </c>
    </row>
    <row r="819" spans="1:8" ht="15" customHeight="1" thickBot="1">
      <c r="A819" s="68" t="s">
        <v>354</v>
      </c>
      <c r="B819" s="68"/>
      <c r="C819" s="68"/>
      <c r="D819" s="65"/>
      <c r="E819" s="65"/>
      <c r="F819" s="57"/>
      <c r="G819" s="74" t="s">
        <v>976</v>
      </c>
      <c r="H819" s="75">
        <f>SUM(H816:H818)</f>
        <v>0.64</v>
      </c>
    </row>
    <row r="820" spans="1:8" ht="0.95" customHeight="1" thickTop="1">
      <c r="A820" s="98" t="s">
        <v>354</v>
      </c>
      <c r="B820" s="98"/>
      <c r="C820" s="98"/>
      <c r="D820" s="99"/>
      <c r="E820" s="99"/>
      <c r="F820" s="92"/>
      <c r="G820" s="93"/>
      <c r="H820" s="93"/>
    </row>
    <row r="821" spans="1:8" ht="18" customHeight="1">
      <c r="A821" s="60" t="s">
        <v>24</v>
      </c>
      <c r="B821" s="60" t="s">
        <v>346</v>
      </c>
      <c r="C821" s="60" t="s">
        <v>347</v>
      </c>
      <c r="D821" s="67" t="s">
        <v>348</v>
      </c>
      <c r="E821" s="60" t="s">
        <v>349</v>
      </c>
      <c r="F821" s="54" t="s">
        <v>350</v>
      </c>
      <c r="G821" s="73" t="s">
        <v>351</v>
      </c>
      <c r="H821" s="73" t="s">
        <v>352</v>
      </c>
    </row>
    <row r="822" spans="1:8" ht="48" customHeight="1">
      <c r="A822" s="96" t="s">
        <v>230</v>
      </c>
      <c r="B822" s="96" t="s">
        <v>798</v>
      </c>
      <c r="C822" s="96" t="s">
        <v>50</v>
      </c>
      <c r="D822" s="97" t="s">
        <v>205</v>
      </c>
      <c r="E822" s="96" t="s">
        <v>2</v>
      </c>
      <c r="F822" s="89"/>
      <c r="G822" s="90"/>
      <c r="H822" s="90"/>
    </row>
    <row r="823" spans="1:8" ht="36" customHeight="1">
      <c r="A823" s="64" t="s">
        <v>362</v>
      </c>
      <c r="B823" s="64" t="s">
        <v>799</v>
      </c>
      <c r="C823" s="64" t="s">
        <v>50</v>
      </c>
      <c r="D823" s="59" t="s">
        <v>800</v>
      </c>
      <c r="E823" s="64" t="s">
        <v>552</v>
      </c>
      <c r="F823" s="55">
        <v>2.9999999999999997E-4</v>
      </c>
      <c r="G823" s="56">
        <v>133.76</v>
      </c>
      <c r="H823" s="56">
        <f t="shared" ref="H823:H830" si="35">ROUND(F823*G823,2)</f>
        <v>0.04</v>
      </c>
    </row>
    <row r="824" spans="1:8" ht="36" customHeight="1">
      <c r="A824" s="64" t="s">
        <v>362</v>
      </c>
      <c r="B824" s="64" t="s">
        <v>801</v>
      </c>
      <c r="C824" s="64" t="s">
        <v>50</v>
      </c>
      <c r="D824" s="59" t="s">
        <v>802</v>
      </c>
      <c r="E824" s="64" t="s">
        <v>555</v>
      </c>
      <c r="F824" s="55">
        <v>3.3399999999999999E-2</v>
      </c>
      <c r="G824" s="56">
        <v>53.59</v>
      </c>
      <c r="H824" s="56">
        <f t="shared" si="35"/>
        <v>1.79</v>
      </c>
    </row>
    <row r="825" spans="1:8" ht="24" customHeight="1">
      <c r="A825" s="64" t="s">
        <v>362</v>
      </c>
      <c r="B825" s="64" t="s">
        <v>803</v>
      </c>
      <c r="C825" s="64" t="s">
        <v>50</v>
      </c>
      <c r="D825" s="59" t="s">
        <v>804</v>
      </c>
      <c r="E825" s="64" t="s">
        <v>246</v>
      </c>
      <c r="F825" s="55">
        <v>0.01</v>
      </c>
      <c r="G825" s="56">
        <v>26.18</v>
      </c>
      <c r="H825" s="56">
        <f t="shared" si="35"/>
        <v>0.26</v>
      </c>
    </row>
    <row r="826" spans="1:8" ht="24" customHeight="1">
      <c r="A826" s="64" t="s">
        <v>362</v>
      </c>
      <c r="B826" s="64" t="s">
        <v>700</v>
      </c>
      <c r="C826" s="64" t="s">
        <v>50</v>
      </c>
      <c r="D826" s="59" t="s">
        <v>245</v>
      </c>
      <c r="E826" s="64" t="s">
        <v>246</v>
      </c>
      <c r="F826" s="55">
        <v>1.6648168701442611E-3</v>
      </c>
      <c r="G826" s="56">
        <v>18.02</v>
      </c>
      <c r="H826" s="56">
        <f t="shared" si="35"/>
        <v>0.03</v>
      </c>
    </row>
    <row r="827" spans="1:8" ht="24" customHeight="1">
      <c r="A827" s="64" t="s">
        <v>356</v>
      </c>
      <c r="B827" s="64" t="s">
        <v>805</v>
      </c>
      <c r="C827" s="64" t="s">
        <v>50</v>
      </c>
      <c r="D827" s="59" t="s">
        <v>806</v>
      </c>
      <c r="E827" s="64" t="s">
        <v>512</v>
      </c>
      <c r="F827" s="55">
        <v>2E-3</v>
      </c>
      <c r="G827" s="56">
        <v>19.98</v>
      </c>
      <c r="H827" s="56">
        <f t="shared" si="35"/>
        <v>0.04</v>
      </c>
    </row>
    <row r="828" spans="1:8" ht="24" customHeight="1">
      <c r="A828" s="64" t="s">
        <v>356</v>
      </c>
      <c r="B828" s="64" t="s">
        <v>807</v>
      </c>
      <c r="C828" s="64" t="s">
        <v>50</v>
      </c>
      <c r="D828" s="59" t="s">
        <v>808</v>
      </c>
      <c r="E828" s="64" t="s">
        <v>11</v>
      </c>
      <c r="F828" s="55">
        <v>2.5000000000000001E-2</v>
      </c>
      <c r="G828" s="56">
        <v>11.66</v>
      </c>
      <c r="H828" s="56">
        <f t="shared" si="35"/>
        <v>0.28999999999999998</v>
      </c>
    </row>
    <row r="829" spans="1:8" ht="24" customHeight="1">
      <c r="A829" s="64" t="s">
        <v>356</v>
      </c>
      <c r="B829" s="64" t="s">
        <v>809</v>
      </c>
      <c r="C829" s="64" t="s">
        <v>50</v>
      </c>
      <c r="D829" s="59" t="s">
        <v>810</v>
      </c>
      <c r="E829" s="64" t="s">
        <v>11</v>
      </c>
      <c r="F829" s="55">
        <v>1.0999999999999999E-2</v>
      </c>
      <c r="G829" s="56">
        <v>11.66</v>
      </c>
      <c r="H829" s="56">
        <f t="shared" si="35"/>
        <v>0.13</v>
      </c>
    </row>
    <row r="830" spans="1:8" ht="24" customHeight="1">
      <c r="A830" s="64" t="s">
        <v>356</v>
      </c>
      <c r="B830" s="64" t="s">
        <v>811</v>
      </c>
      <c r="C830" s="64" t="s">
        <v>50</v>
      </c>
      <c r="D830" s="59" t="s">
        <v>812</v>
      </c>
      <c r="E830" s="64" t="s">
        <v>512</v>
      </c>
      <c r="F830" s="55">
        <v>4.2999999999999997E-2</v>
      </c>
      <c r="G830" s="56">
        <v>15.88</v>
      </c>
      <c r="H830" s="56">
        <f t="shared" si="35"/>
        <v>0.68</v>
      </c>
    </row>
    <row r="831" spans="1:8" ht="15" customHeight="1" thickBot="1">
      <c r="A831" s="68" t="s">
        <v>354</v>
      </c>
      <c r="B831" s="68"/>
      <c r="C831" s="68"/>
      <c r="D831" s="65"/>
      <c r="E831" s="65"/>
      <c r="F831" s="57"/>
      <c r="G831" s="74" t="s">
        <v>976</v>
      </c>
      <c r="H831" s="75">
        <f>SUM(H823:H830)</f>
        <v>3.26</v>
      </c>
    </row>
    <row r="832" spans="1:8" ht="0.95" customHeight="1" thickTop="1">
      <c r="A832" s="98" t="s">
        <v>354</v>
      </c>
      <c r="B832" s="98"/>
      <c r="C832" s="98"/>
      <c r="D832" s="99"/>
      <c r="E832" s="99"/>
      <c r="F832" s="92"/>
      <c r="G832" s="93"/>
      <c r="H832" s="93"/>
    </row>
    <row r="833" spans="1:8" ht="18" customHeight="1">
      <c r="A833" s="60" t="s">
        <v>25</v>
      </c>
      <c r="B833" s="60" t="s">
        <v>346</v>
      </c>
      <c r="C833" s="60" t="s">
        <v>347</v>
      </c>
      <c r="D833" s="67" t="s">
        <v>348</v>
      </c>
      <c r="E833" s="60" t="s">
        <v>349</v>
      </c>
      <c r="F833" s="54" t="s">
        <v>350</v>
      </c>
      <c r="G833" s="73" t="s">
        <v>351</v>
      </c>
      <c r="H833" s="73" t="s">
        <v>352</v>
      </c>
    </row>
    <row r="834" spans="1:8" ht="48" customHeight="1">
      <c r="A834" s="96" t="s">
        <v>230</v>
      </c>
      <c r="B834" s="96" t="s">
        <v>813</v>
      </c>
      <c r="C834" s="96" t="s">
        <v>50</v>
      </c>
      <c r="D834" s="97" t="s">
        <v>206</v>
      </c>
      <c r="E834" s="96" t="s">
        <v>355</v>
      </c>
      <c r="F834" s="89"/>
      <c r="G834" s="90"/>
      <c r="H834" s="90"/>
    </row>
    <row r="835" spans="1:8" ht="24" customHeight="1">
      <c r="A835" s="64" t="s">
        <v>362</v>
      </c>
      <c r="B835" s="64" t="s">
        <v>803</v>
      </c>
      <c r="C835" s="64" t="s">
        <v>50</v>
      </c>
      <c r="D835" s="59" t="s">
        <v>804</v>
      </c>
      <c r="E835" s="64" t="s">
        <v>246</v>
      </c>
      <c r="F835" s="55">
        <v>0.25</v>
      </c>
      <c r="G835" s="56">
        <v>26.18</v>
      </c>
      <c r="H835" s="56">
        <f t="shared" ref="H835:H841" si="36">ROUND(F835*G835,2)</f>
        <v>6.55</v>
      </c>
    </row>
    <row r="836" spans="1:8" ht="24" customHeight="1">
      <c r="A836" s="64" t="s">
        <v>362</v>
      </c>
      <c r="B836" s="64" t="s">
        <v>700</v>
      </c>
      <c r="C836" s="64" t="s">
        <v>50</v>
      </c>
      <c r="D836" s="59" t="s">
        <v>245</v>
      </c>
      <c r="E836" s="64" t="s">
        <v>246</v>
      </c>
      <c r="F836" s="55">
        <v>0.10432852386237514</v>
      </c>
      <c r="G836" s="56">
        <v>18.02</v>
      </c>
      <c r="H836" s="56">
        <f t="shared" si="36"/>
        <v>1.88</v>
      </c>
    </row>
    <row r="837" spans="1:8" ht="24" customHeight="1">
      <c r="A837" s="64" t="s">
        <v>356</v>
      </c>
      <c r="B837" s="64" t="s">
        <v>805</v>
      </c>
      <c r="C837" s="64" t="s">
        <v>50</v>
      </c>
      <c r="D837" s="59" t="s">
        <v>806</v>
      </c>
      <c r="E837" s="64" t="s">
        <v>512</v>
      </c>
      <c r="F837" s="55">
        <v>2.1000000000000001E-2</v>
      </c>
      <c r="G837" s="56">
        <v>19.98</v>
      </c>
      <c r="H837" s="56">
        <f t="shared" si="36"/>
        <v>0.42</v>
      </c>
    </row>
    <row r="838" spans="1:8" ht="24" customHeight="1">
      <c r="A838" s="64" t="s">
        <v>356</v>
      </c>
      <c r="B838" s="64" t="s">
        <v>814</v>
      </c>
      <c r="C838" s="64" t="s">
        <v>50</v>
      </c>
      <c r="D838" s="59" t="s">
        <v>815</v>
      </c>
      <c r="E838" s="64" t="s">
        <v>1</v>
      </c>
      <c r="F838" s="55">
        <v>1.2E-2</v>
      </c>
      <c r="G838" s="56">
        <v>8.43</v>
      </c>
      <c r="H838" s="56">
        <f t="shared" si="36"/>
        <v>0.1</v>
      </c>
    </row>
    <row r="839" spans="1:8" ht="24" customHeight="1">
      <c r="A839" s="64" t="s">
        <v>356</v>
      </c>
      <c r="B839" s="64" t="s">
        <v>809</v>
      </c>
      <c r="C839" s="64" t="s">
        <v>50</v>
      </c>
      <c r="D839" s="59" t="s">
        <v>810</v>
      </c>
      <c r="E839" s="64" t="s">
        <v>11</v>
      </c>
      <c r="F839" s="55">
        <v>0.11</v>
      </c>
      <c r="G839" s="56">
        <v>11.66</v>
      </c>
      <c r="H839" s="56">
        <f t="shared" si="36"/>
        <v>1.28</v>
      </c>
    </row>
    <row r="840" spans="1:8" ht="24" customHeight="1">
      <c r="A840" s="64" t="s">
        <v>356</v>
      </c>
      <c r="B840" s="64" t="s">
        <v>807</v>
      </c>
      <c r="C840" s="64" t="s">
        <v>50</v>
      </c>
      <c r="D840" s="59" t="s">
        <v>808</v>
      </c>
      <c r="E840" s="64" t="s">
        <v>11</v>
      </c>
      <c r="F840" s="55">
        <v>0.25</v>
      </c>
      <c r="G840" s="56">
        <v>7.8236999999999997</v>
      </c>
      <c r="H840" s="56">
        <f t="shared" si="36"/>
        <v>1.96</v>
      </c>
    </row>
    <row r="841" spans="1:8" ht="24" customHeight="1">
      <c r="A841" s="64" t="s">
        <v>356</v>
      </c>
      <c r="B841" s="64" t="s">
        <v>811</v>
      </c>
      <c r="C841" s="64" t="s">
        <v>50</v>
      </c>
      <c r="D841" s="59" t="s">
        <v>812</v>
      </c>
      <c r="E841" s="64" t="s">
        <v>512</v>
      </c>
      <c r="F841" s="55">
        <v>0.42699999999999999</v>
      </c>
      <c r="G841" s="56">
        <v>15.88</v>
      </c>
      <c r="H841" s="56">
        <f t="shared" si="36"/>
        <v>6.78</v>
      </c>
    </row>
    <row r="842" spans="1:8" ht="15" customHeight="1" thickBot="1">
      <c r="A842" s="68" t="s">
        <v>354</v>
      </c>
      <c r="B842" s="68"/>
      <c r="C842" s="68"/>
      <c r="D842" s="65"/>
      <c r="E842" s="65"/>
      <c r="F842" s="57"/>
      <c r="G842" s="74" t="s">
        <v>976</v>
      </c>
      <c r="H842" s="75">
        <f>SUM(H835:H841)</f>
        <v>18.97</v>
      </c>
    </row>
    <row r="843" spans="1:8" ht="0.95" customHeight="1" thickTop="1">
      <c r="A843" s="98" t="s">
        <v>354</v>
      </c>
      <c r="B843" s="98"/>
      <c r="C843" s="98"/>
      <c r="D843" s="99"/>
      <c r="E843" s="99"/>
      <c r="F843" s="92"/>
      <c r="G843" s="93"/>
      <c r="H843" s="93"/>
    </row>
    <row r="844" spans="1:8" ht="18" customHeight="1">
      <c r="A844" s="60" t="s">
        <v>58</v>
      </c>
      <c r="B844" s="60" t="s">
        <v>346</v>
      </c>
      <c r="C844" s="60" t="s">
        <v>347</v>
      </c>
      <c r="D844" s="67" t="s">
        <v>348</v>
      </c>
      <c r="E844" s="60" t="s">
        <v>349</v>
      </c>
      <c r="F844" s="54" t="s">
        <v>350</v>
      </c>
      <c r="G844" s="73" t="s">
        <v>351</v>
      </c>
      <c r="H844" s="73" t="s">
        <v>352</v>
      </c>
    </row>
    <row r="845" spans="1:8" ht="36" customHeight="1">
      <c r="A845" s="96" t="s">
        <v>230</v>
      </c>
      <c r="B845" s="96" t="s">
        <v>816</v>
      </c>
      <c r="C845" s="96" t="s">
        <v>343</v>
      </c>
      <c r="D845" s="97" t="s">
        <v>238</v>
      </c>
      <c r="E845" s="96" t="s">
        <v>355</v>
      </c>
      <c r="F845" s="89"/>
      <c r="G845" s="90"/>
      <c r="H845" s="90"/>
    </row>
    <row r="846" spans="1:8" ht="24" customHeight="1">
      <c r="A846" s="64" t="s">
        <v>356</v>
      </c>
      <c r="B846" s="64" t="s">
        <v>817</v>
      </c>
      <c r="C846" s="64" t="s">
        <v>343</v>
      </c>
      <c r="D846" s="59" t="s">
        <v>818</v>
      </c>
      <c r="E846" s="83" t="s">
        <v>977</v>
      </c>
      <c r="F846" s="86">
        <v>1.6603021749958494E-2</v>
      </c>
      <c r="G846" s="56">
        <v>770.25340000000006</v>
      </c>
      <c r="H846" s="56">
        <f>ROUND(F846*G846,2)</f>
        <v>12.79</v>
      </c>
    </row>
    <row r="847" spans="1:8" ht="24" customHeight="1">
      <c r="A847" s="64" t="s">
        <v>356</v>
      </c>
      <c r="B847" s="64" t="s">
        <v>819</v>
      </c>
      <c r="C847" s="64" t="s">
        <v>343</v>
      </c>
      <c r="D847" s="59" t="s">
        <v>820</v>
      </c>
      <c r="E847" s="64" t="s">
        <v>978</v>
      </c>
      <c r="F847" s="87">
        <v>5.0000000000000001E-4</v>
      </c>
      <c r="G847" s="56">
        <v>19.061399999999999</v>
      </c>
      <c r="H847" s="56">
        <f t="shared" ref="H847:H853" si="37">ROUND(F847*G847,2)</f>
        <v>0.01</v>
      </c>
    </row>
    <row r="848" spans="1:8" ht="24" customHeight="1">
      <c r="A848" s="64" t="s">
        <v>356</v>
      </c>
      <c r="B848" s="64" t="s">
        <v>821</v>
      </c>
      <c r="C848" s="64" t="s">
        <v>343</v>
      </c>
      <c r="D848" s="59" t="s">
        <v>822</v>
      </c>
      <c r="E848" s="64" t="s">
        <v>978</v>
      </c>
      <c r="F848" s="87">
        <v>5.8557569410427647E-2</v>
      </c>
      <c r="G848" s="56">
        <v>17.760300000000001</v>
      </c>
      <c r="H848" s="56">
        <f t="shared" si="37"/>
        <v>1.04</v>
      </c>
    </row>
    <row r="849" spans="1:8" ht="24" customHeight="1">
      <c r="A849" s="64" t="s">
        <v>356</v>
      </c>
      <c r="B849" s="64" t="s">
        <v>343</v>
      </c>
      <c r="C849" s="64" t="s">
        <v>823</v>
      </c>
      <c r="D849" s="59" t="s">
        <v>824</v>
      </c>
      <c r="E849" s="79" t="s">
        <v>591</v>
      </c>
      <c r="F849" s="80">
        <v>0.35</v>
      </c>
      <c r="G849" s="76">
        <v>7.6441999999999997</v>
      </c>
      <c r="H849" s="56">
        <f t="shared" si="37"/>
        <v>2.68</v>
      </c>
    </row>
    <row r="850" spans="1:8" ht="24" customHeight="1">
      <c r="A850" s="64" t="s">
        <v>356</v>
      </c>
      <c r="B850" s="64" t="s">
        <v>343</v>
      </c>
      <c r="C850" s="64" t="s">
        <v>825</v>
      </c>
      <c r="D850" s="59" t="s">
        <v>826</v>
      </c>
      <c r="E850" s="79" t="s">
        <v>827</v>
      </c>
      <c r="F850" s="80">
        <v>9.7000000000000005E-4</v>
      </c>
      <c r="G850" s="76">
        <v>19.1509</v>
      </c>
      <c r="H850" s="56">
        <f t="shared" si="37"/>
        <v>0.02</v>
      </c>
    </row>
    <row r="851" spans="1:8" ht="24" customHeight="1">
      <c r="A851" s="64" t="s">
        <v>356</v>
      </c>
      <c r="B851" s="64" t="s">
        <v>343</v>
      </c>
      <c r="C851" s="64" t="s">
        <v>828</v>
      </c>
      <c r="D851" s="59" t="s">
        <v>829</v>
      </c>
      <c r="E851" s="79" t="s">
        <v>591</v>
      </c>
      <c r="F851" s="80">
        <v>6</v>
      </c>
      <c r="G851" s="76">
        <v>30.7</v>
      </c>
      <c r="H851" s="56">
        <f t="shared" si="37"/>
        <v>184.2</v>
      </c>
    </row>
    <row r="852" spans="1:8" ht="36" customHeight="1">
      <c r="A852" s="64" t="s">
        <v>830</v>
      </c>
      <c r="B852" s="64" t="s">
        <v>343</v>
      </c>
      <c r="C852" s="64" t="s">
        <v>823</v>
      </c>
      <c r="D852" s="59" t="s">
        <v>831</v>
      </c>
      <c r="E852" s="64" t="s">
        <v>832</v>
      </c>
      <c r="F852" s="88">
        <v>3.5E-4</v>
      </c>
      <c r="G852" s="76">
        <v>29.66</v>
      </c>
      <c r="H852" s="56">
        <f t="shared" si="37"/>
        <v>0.01</v>
      </c>
    </row>
    <row r="853" spans="1:8" ht="36" customHeight="1">
      <c r="A853" s="64" t="s">
        <v>830</v>
      </c>
      <c r="B853" s="64" t="s">
        <v>343</v>
      </c>
      <c r="C853" s="64" t="s">
        <v>828</v>
      </c>
      <c r="D853" s="59" t="s">
        <v>831</v>
      </c>
      <c r="E853" s="64" t="s">
        <v>832</v>
      </c>
      <c r="F853" s="88">
        <v>6.0000000000000001E-3</v>
      </c>
      <c r="G853" s="76">
        <v>29.66</v>
      </c>
      <c r="H853" s="56">
        <f t="shared" si="37"/>
        <v>0.18</v>
      </c>
    </row>
    <row r="854" spans="1:8" ht="15" customHeight="1" thickBot="1">
      <c r="A854" s="68" t="s">
        <v>354</v>
      </c>
      <c r="B854" s="68"/>
      <c r="C854" s="68"/>
      <c r="D854" s="65"/>
      <c r="E854" s="65"/>
      <c r="F854" s="57"/>
      <c r="G854" s="74" t="s">
        <v>976</v>
      </c>
      <c r="H854" s="75">
        <f>SUM(H846:H853)</f>
        <v>200.92999999999998</v>
      </c>
    </row>
    <row r="855" spans="1:8" ht="0.95" customHeight="1" thickTop="1">
      <c r="A855" s="98" t="s">
        <v>354</v>
      </c>
      <c r="B855" s="98"/>
      <c r="C855" s="98"/>
      <c r="D855" s="99"/>
      <c r="E855" s="99"/>
      <c r="F855" s="92"/>
      <c r="G855" s="93"/>
      <c r="H855" s="93"/>
    </row>
    <row r="856" spans="1:8" ht="18" customHeight="1">
      <c r="A856" s="60" t="s">
        <v>47</v>
      </c>
      <c r="B856" s="60" t="s">
        <v>346</v>
      </c>
      <c r="C856" s="60" t="s">
        <v>347</v>
      </c>
      <c r="D856" s="67" t="s">
        <v>348</v>
      </c>
      <c r="E856" s="60" t="s">
        <v>349</v>
      </c>
      <c r="F856" s="54" t="s">
        <v>350</v>
      </c>
      <c r="G856" s="73" t="s">
        <v>351</v>
      </c>
      <c r="H856" s="73" t="s">
        <v>352</v>
      </c>
    </row>
    <row r="857" spans="1:8" ht="24" customHeight="1">
      <c r="A857" s="96" t="s">
        <v>230</v>
      </c>
      <c r="B857" s="96" t="s">
        <v>833</v>
      </c>
      <c r="C857" s="96" t="s">
        <v>343</v>
      </c>
      <c r="D857" s="97" t="s">
        <v>239</v>
      </c>
      <c r="E857" s="96" t="s">
        <v>355</v>
      </c>
      <c r="F857" s="89"/>
      <c r="G857" s="90"/>
      <c r="H857" s="90"/>
    </row>
    <row r="858" spans="1:8" ht="24" customHeight="1">
      <c r="A858" s="64" t="s">
        <v>356</v>
      </c>
      <c r="B858" s="64" t="s">
        <v>834</v>
      </c>
      <c r="C858" s="64" t="s">
        <v>343</v>
      </c>
      <c r="D858" s="59" t="s">
        <v>835</v>
      </c>
      <c r="E858" s="83" t="s">
        <v>977</v>
      </c>
      <c r="F858" s="86">
        <v>1.0482180293501047E-2</v>
      </c>
      <c r="G858" s="56">
        <v>483.67669999999998</v>
      </c>
      <c r="H858" s="56">
        <f>ROUND(F858*G858,2)</f>
        <v>5.07</v>
      </c>
    </row>
    <row r="859" spans="1:8" ht="24" customHeight="1">
      <c r="A859" s="64" t="s">
        <v>356</v>
      </c>
      <c r="B859" s="64" t="s">
        <v>819</v>
      </c>
      <c r="C859" s="64" t="s">
        <v>343</v>
      </c>
      <c r="D859" s="59" t="s">
        <v>820</v>
      </c>
      <c r="E859" s="64" t="s">
        <v>978</v>
      </c>
      <c r="F859" s="87">
        <v>5.0000000000000001E-4</v>
      </c>
      <c r="G859" s="56">
        <v>19.061399999999999</v>
      </c>
      <c r="H859" s="56">
        <f t="shared" ref="H859:H865" si="38">ROUND(F859*G859,2)</f>
        <v>0.01</v>
      </c>
    </row>
    <row r="860" spans="1:8" ht="24" customHeight="1">
      <c r="A860" s="64" t="s">
        <v>356</v>
      </c>
      <c r="B860" s="64" t="s">
        <v>821</v>
      </c>
      <c r="C860" s="64" t="s">
        <v>343</v>
      </c>
      <c r="D860" s="59" t="s">
        <v>822</v>
      </c>
      <c r="E860" s="64" t="s">
        <v>978</v>
      </c>
      <c r="F860" s="87">
        <v>6.756642624279858E-3</v>
      </c>
      <c r="G860" s="56">
        <v>17.760300000000001</v>
      </c>
      <c r="H860" s="56">
        <f t="shared" si="38"/>
        <v>0.12</v>
      </c>
    </row>
    <row r="861" spans="1:8" ht="24" customHeight="1">
      <c r="A861" s="64" t="s">
        <v>356</v>
      </c>
      <c r="B861" s="64" t="s">
        <v>343</v>
      </c>
      <c r="C861" s="64" t="s">
        <v>836</v>
      </c>
      <c r="D861" s="59" t="s">
        <v>837</v>
      </c>
      <c r="E861" s="79" t="s">
        <v>591</v>
      </c>
      <c r="F861" s="81">
        <v>3.0750000000000002</v>
      </c>
      <c r="G861" s="76">
        <v>7.45</v>
      </c>
      <c r="H861" s="56">
        <f t="shared" si="38"/>
        <v>22.91</v>
      </c>
    </row>
    <row r="862" spans="1:8" ht="24" customHeight="1">
      <c r="A862" s="64" t="s">
        <v>356</v>
      </c>
      <c r="B862" s="64" t="s">
        <v>343</v>
      </c>
      <c r="C862" s="64" t="s">
        <v>838</v>
      </c>
      <c r="D862" s="59" t="s">
        <v>839</v>
      </c>
      <c r="E862" s="79" t="s">
        <v>591</v>
      </c>
      <c r="F862" s="81">
        <v>0.4</v>
      </c>
      <c r="G862" s="76">
        <v>7.8236999999999997</v>
      </c>
      <c r="H862" s="56">
        <f t="shared" si="38"/>
        <v>3.13</v>
      </c>
    </row>
    <row r="863" spans="1:8" ht="24" customHeight="1">
      <c r="A863" s="64" t="s">
        <v>356</v>
      </c>
      <c r="B863" s="64" t="s">
        <v>343</v>
      </c>
      <c r="C863" s="64" t="s">
        <v>825</v>
      </c>
      <c r="D863" s="59" t="s">
        <v>826</v>
      </c>
      <c r="E863" s="79" t="s">
        <v>827</v>
      </c>
      <c r="F863" s="81">
        <v>9.7000000000000005E-4</v>
      </c>
      <c r="G863" s="76">
        <v>19.1509</v>
      </c>
      <c r="H863" s="56">
        <f t="shared" si="38"/>
        <v>0.02</v>
      </c>
    </row>
    <row r="864" spans="1:8" ht="36" customHeight="1">
      <c r="A864" s="64" t="s">
        <v>830</v>
      </c>
      <c r="B864" s="64" t="s">
        <v>343</v>
      </c>
      <c r="C864" s="64" t="s">
        <v>836</v>
      </c>
      <c r="D864" s="59" t="s">
        <v>831</v>
      </c>
      <c r="E864" s="64" t="s">
        <v>832</v>
      </c>
      <c r="F864" s="81">
        <v>3.0799999999999998E-3</v>
      </c>
      <c r="G864" s="76">
        <v>29.66</v>
      </c>
      <c r="H864" s="56">
        <f t="shared" si="38"/>
        <v>0.09</v>
      </c>
    </row>
    <row r="865" spans="1:8" ht="36" customHeight="1">
      <c r="A865" s="64" t="s">
        <v>830</v>
      </c>
      <c r="B865" s="64" t="s">
        <v>343</v>
      </c>
      <c r="C865" s="64" t="s">
        <v>838</v>
      </c>
      <c r="D865" s="59" t="s">
        <v>831</v>
      </c>
      <c r="E865" s="64" t="s">
        <v>832</v>
      </c>
      <c r="F865" s="81">
        <v>4.0000000000000002E-4</v>
      </c>
      <c r="G865" s="76">
        <v>29.66</v>
      </c>
      <c r="H865" s="56">
        <f t="shared" si="38"/>
        <v>0.01</v>
      </c>
    </row>
    <row r="866" spans="1:8" ht="15" customHeight="1" thickBot="1">
      <c r="A866" s="68" t="s">
        <v>354</v>
      </c>
      <c r="B866" s="68"/>
      <c r="C866" s="68"/>
      <c r="D866" s="65"/>
      <c r="E866" s="65"/>
      <c r="F866" s="57"/>
      <c r="G866" s="74" t="s">
        <v>976</v>
      </c>
      <c r="H866" s="75">
        <f>SUM(H858:H865)</f>
        <v>31.36</v>
      </c>
    </row>
    <row r="867" spans="1:8" ht="0.95" customHeight="1" thickTop="1">
      <c r="A867" s="98" t="s">
        <v>354</v>
      </c>
      <c r="B867" s="98"/>
      <c r="C867" s="98"/>
      <c r="D867" s="99"/>
      <c r="E867" s="99"/>
      <c r="F867" s="92"/>
      <c r="G867" s="93"/>
      <c r="H867" s="93"/>
    </row>
    <row r="868" spans="1:8" ht="18" customHeight="1">
      <c r="A868" s="60" t="s">
        <v>48</v>
      </c>
      <c r="B868" s="60" t="s">
        <v>346</v>
      </c>
      <c r="C868" s="60" t="s">
        <v>347</v>
      </c>
      <c r="D868" s="67" t="s">
        <v>348</v>
      </c>
      <c r="E868" s="60" t="s">
        <v>349</v>
      </c>
      <c r="F868" s="54" t="s">
        <v>350</v>
      </c>
      <c r="G868" s="73" t="s">
        <v>351</v>
      </c>
      <c r="H868" s="73" t="s">
        <v>352</v>
      </c>
    </row>
    <row r="869" spans="1:8" ht="36" customHeight="1">
      <c r="A869" s="96" t="s">
        <v>230</v>
      </c>
      <c r="B869" s="96" t="s">
        <v>840</v>
      </c>
      <c r="C869" s="96" t="s">
        <v>343</v>
      </c>
      <c r="D869" s="97" t="s">
        <v>240</v>
      </c>
      <c r="E869" s="96" t="s">
        <v>355</v>
      </c>
      <c r="F869" s="89"/>
      <c r="G869" s="90"/>
      <c r="H869" s="90"/>
    </row>
    <row r="870" spans="1:8" ht="24" customHeight="1">
      <c r="A870" s="64" t="s">
        <v>356</v>
      </c>
      <c r="B870" s="64" t="s">
        <v>841</v>
      </c>
      <c r="C870" s="64" t="s">
        <v>343</v>
      </c>
      <c r="D870" s="59" t="s">
        <v>842</v>
      </c>
      <c r="E870" s="83" t="s">
        <v>977</v>
      </c>
      <c r="F870" s="84">
        <v>0.02</v>
      </c>
      <c r="G870" s="56">
        <v>133.685</v>
      </c>
      <c r="H870" s="56">
        <f>ROUND(F870*G870,2)</f>
        <v>2.67</v>
      </c>
    </row>
    <row r="871" spans="1:8" ht="24" customHeight="1">
      <c r="A871" s="64" t="s">
        <v>356</v>
      </c>
      <c r="B871" s="64" t="s">
        <v>841</v>
      </c>
      <c r="C871" s="64" t="s">
        <v>343</v>
      </c>
      <c r="D871" s="59" t="s">
        <v>842</v>
      </c>
      <c r="E871" s="83" t="s">
        <v>979</v>
      </c>
      <c r="F871" s="84">
        <v>0.02</v>
      </c>
      <c r="G871" s="56">
        <v>50.685000000000002</v>
      </c>
      <c r="H871" s="56">
        <f t="shared" ref="H871:H877" si="39">ROUND(F871*G871,2)</f>
        <v>1.01</v>
      </c>
    </row>
    <row r="872" spans="1:8" ht="24" customHeight="1">
      <c r="A872" s="64" t="s">
        <v>356</v>
      </c>
      <c r="B872" s="64" t="s">
        <v>819</v>
      </c>
      <c r="C872" s="64" t="s">
        <v>343</v>
      </c>
      <c r="D872" s="59" t="s">
        <v>820</v>
      </c>
      <c r="E872" s="64" t="s">
        <v>978</v>
      </c>
      <c r="F872" s="85">
        <v>5.0000000000000001E-4</v>
      </c>
      <c r="G872" s="56">
        <v>19.061399999999999</v>
      </c>
      <c r="H872" s="56">
        <f t="shared" si="39"/>
        <v>0.01</v>
      </c>
    </row>
    <row r="873" spans="1:8" ht="24" customHeight="1">
      <c r="A873" s="64" t="s">
        <v>356</v>
      </c>
      <c r="B873" s="64" t="s">
        <v>821</v>
      </c>
      <c r="C873" s="64" t="s">
        <v>343</v>
      </c>
      <c r="D873" s="59" t="s">
        <v>822</v>
      </c>
      <c r="E873" s="64" t="s">
        <v>978</v>
      </c>
      <c r="F873" s="85">
        <v>2.3085195632959341E-2</v>
      </c>
      <c r="G873" s="56">
        <v>17.760300000000001</v>
      </c>
      <c r="H873" s="56">
        <f t="shared" si="39"/>
        <v>0.41</v>
      </c>
    </row>
    <row r="874" spans="1:8" ht="24" customHeight="1">
      <c r="A874" s="64" t="s">
        <v>356</v>
      </c>
      <c r="B874" s="64" t="s">
        <v>343</v>
      </c>
      <c r="C874" s="64" t="s">
        <v>843</v>
      </c>
      <c r="D874" s="59" t="s">
        <v>844</v>
      </c>
      <c r="E874" s="79" t="s">
        <v>591</v>
      </c>
      <c r="F874" s="80">
        <v>0.25</v>
      </c>
      <c r="G874" s="76">
        <v>27.751000000000001</v>
      </c>
      <c r="H874" s="56">
        <f t="shared" si="39"/>
        <v>6.94</v>
      </c>
    </row>
    <row r="875" spans="1:8" ht="24" customHeight="1">
      <c r="A875" s="64" t="s">
        <v>356</v>
      </c>
      <c r="B875" s="64" t="s">
        <v>343</v>
      </c>
      <c r="C875" s="64" t="s">
        <v>845</v>
      </c>
      <c r="D875" s="59" t="s">
        <v>846</v>
      </c>
      <c r="E875" s="79" t="s">
        <v>355</v>
      </c>
      <c r="F875" s="80">
        <v>1</v>
      </c>
      <c r="G875" s="76">
        <v>182.76</v>
      </c>
      <c r="H875" s="56">
        <f t="shared" si="39"/>
        <v>182.76</v>
      </c>
    </row>
    <row r="876" spans="1:8" ht="36" customHeight="1">
      <c r="A876" s="64" t="s">
        <v>830</v>
      </c>
      <c r="B876" s="64" t="s">
        <v>343</v>
      </c>
      <c r="C876" s="64" t="s">
        <v>843</v>
      </c>
      <c r="D876" s="59" t="s">
        <v>831</v>
      </c>
      <c r="E876" s="64" t="s">
        <v>832</v>
      </c>
      <c r="F876" s="80">
        <v>2.5000000000000001E-4</v>
      </c>
      <c r="G876" s="76">
        <v>29.66</v>
      </c>
      <c r="H876" s="56">
        <f t="shared" si="39"/>
        <v>0.01</v>
      </c>
    </row>
    <row r="877" spans="1:8" ht="36" customHeight="1">
      <c r="A877" s="64" t="s">
        <v>830</v>
      </c>
      <c r="B877" s="64" t="s">
        <v>343</v>
      </c>
      <c r="C877" s="64" t="s">
        <v>845</v>
      </c>
      <c r="D877" s="59" t="s">
        <v>831</v>
      </c>
      <c r="E877" s="64" t="s">
        <v>832</v>
      </c>
      <c r="F877" s="80">
        <v>2.96E-3</v>
      </c>
      <c r="G877" s="76">
        <v>29.66</v>
      </c>
      <c r="H877" s="56">
        <f t="shared" si="39"/>
        <v>0.09</v>
      </c>
    </row>
    <row r="878" spans="1:8" ht="15" customHeight="1" thickBot="1">
      <c r="A878" s="68" t="s">
        <v>354</v>
      </c>
      <c r="B878" s="68"/>
      <c r="C878" s="68"/>
      <c r="D878" s="65"/>
      <c r="E878" s="65"/>
      <c r="F878" s="57"/>
      <c r="G878" s="74" t="s">
        <v>976</v>
      </c>
      <c r="H878" s="75">
        <f>SUM(H870:H877)</f>
        <v>193.89999999999998</v>
      </c>
    </row>
    <row r="879" spans="1:8" ht="0.95" customHeight="1" thickTop="1">
      <c r="A879" s="98" t="s">
        <v>354</v>
      </c>
      <c r="B879" s="98"/>
      <c r="C879" s="98"/>
      <c r="D879" s="99"/>
      <c r="E879" s="99"/>
      <c r="F879" s="92"/>
      <c r="G879" s="93"/>
      <c r="H879" s="93"/>
    </row>
    <row r="880" spans="1:8" ht="18" customHeight="1">
      <c r="A880" s="60" t="s">
        <v>59</v>
      </c>
      <c r="B880" s="60" t="s">
        <v>346</v>
      </c>
      <c r="C880" s="60" t="s">
        <v>347</v>
      </c>
      <c r="D880" s="67" t="s">
        <v>348</v>
      </c>
      <c r="E880" s="60" t="s">
        <v>349</v>
      </c>
      <c r="F880" s="54" t="s">
        <v>350</v>
      </c>
      <c r="G880" s="73" t="s">
        <v>351</v>
      </c>
      <c r="H880" s="73" t="s">
        <v>352</v>
      </c>
    </row>
    <row r="881" spans="1:8" ht="38.25">
      <c r="A881" s="96" t="s">
        <v>230</v>
      </c>
      <c r="B881" s="96" t="s">
        <v>341</v>
      </c>
      <c r="C881" s="96" t="s">
        <v>51</v>
      </c>
      <c r="D881" s="97" t="s">
        <v>210</v>
      </c>
      <c r="E881" s="96" t="s">
        <v>980</v>
      </c>
      <c r="F881" s="89"/>
      <c r="G881" s="90"/>
      <c r="H881" s="90"/>
    </row>
    <row r="882" spans="1:8" ht="27.75" customHeight="1">
      <c r="A882" s="64"/>
      <c r="B882" s="64" t="s">
        <v>1004</v>
      </c>
      <c r="C882" s="64" t="s">
        <v>51</v>
      </c>
      <c r="D882" s="59" t="s">
        <v>1005</v>
      </c>
      <c r="E882" s="64" t="s">
        <v>978</v>
      </c>
      <c r="F882" s="55">
        <v>1.4999999999999999E-2</v>
      </c>
      <c r="G882" s="56">
        <v>22.77</v>
      </c>
      <c r="H882" s="56">
        <f t="shared" ref="H882:H886" si="40">ROUND(F882*G882,2)</f>
        <v>0.34</v>
      </c>
    </row>
    <row r="883" spans="1:8" ht="24" customHeight="1">
      <c r="A883" s="64"/>
      <c r="B883" s="64" t="s">
        <v>1006</v>
      </c>
      <c r="C883" s="64" t="s">
        <v>51</v>
      </c>
      <c r="D883" s="59" t="s">
        <v>1010</v>
      </c>
      <c r="E883" s="64" t="s">
        <v>978</v>
      </c>
      <c r="F883" s="55">
        <v>2.9999999999999997E-4</v>
      </c>
      <c r="G883" s="56">
        <v>24.63</v>
      </c>
      <c r="H883" s="56">
        <f t="shared" si="40"/>
        <v>0.01</v>
      </c>
    </row>
    <row r="884" spans="1:8" ht="24" customHeight="1">
      <c r="A884" s="64"/>
      <c r="B884" s="64" t="s">
        <v>986</v>
      </c>
      <c r="C884" s="64" t="s">
        <v>51</v>
      </c>
      <c r="D884" s="59" t="s">
        <v>988</v>
      </c>
      <c r="E884" s="64" t="s">
        <v>978</v>
      </c>
      <c r="F884" s="55">
        <v>3.6791314837152735E-2</v>
      </c>
      <c r="G884" s="56">
        <v>16.579999999999998</v>
      </c>
      <c r="H884" s="56">
        <f t="shared" si="40"/>
        <v>0.61</v>
      </c>
    </row>
    <row r="885" spans="1:8" ht="24" customHeight="1">
      <c r="A885" s="64"/>
      <c r="B885" s="64" t="s">
        <v>1007</v>
      </c>
      <c r="C885" s="64" t="s">
        <v>51</v>
      </c>
      <c r="D885" s="59" t="s">
        <v>1011</v>
      </c>
      <c r="E885" s="64" t="s">
        <v>694</v>
      </c>
      <c r="F885" s="55">
        <v>7.0000000000000007E-2</v>
      </c>
      <c r="G885" s="56">
        <v>7.45</v>
      </c>
      <c r="H885" s="56">
        <f t="shared" si="40"/>
        <v>0.52</v>
      </c>
    </row>
    <row r="886" spans="1:8" ht="24" customHeight="1">
      <c r="A886" s="64"/>
      <c r="B886" s="64" t="s">
        <v>1009</v>
      </c>
      <c r="C886" s="64" t="s">
        <v>51</v>
      </c>
      <c r="D886" s="59" t="s">
        <v>1012</v>
      </c>
      <c r="E886" s="64" t="s">
        <v>1008</v>
      </c>
      <c r="F886" s="55">
        <v>1</v>
      </c>
      <c r="G886" s="56">
        <v>45.1</v>
      </c>
      <c r="H886" s="56">
        <f t="shared" si="40"/>
        <v>45.1</v>
      </c>
    </row>
    <row r="887" spans="1:8" ht="15" customHeight="1" thickBot="1">
      <c r="A887" s="68" t="s">
        <v>354</v>
      </c>
      <c r="B887" s="68"/>
      <c r="C887" s="68"/>
      <c r="D887" s="65"/>
      <c r="E887" s="65"/>
      <c r="F887" s="57"/>
      <c r="G887" s="74" t="s">
        <v>976</v>
      </c>
      <c r="H887" s="75">
        <f>SUM(H882:H886)</f>
        <v>46.58</v>
      </c>
    </row>
    <row r="888" spans="1:8" ht="0.75" customHeight="1" thickTop="1">
      <c r="A888" s="98" t="s">
        <v>354</v>
      </c>
      <c r="B888" s="98"/>
      <c r="C888" s="98"/>
      <c r="D888" s="99"/>
      <c r="E888" s="99"/>
      <c r="F888" s="92"/>
      <c r="G888" s="93"/>
      <c r="H888" s="93"/>
    </row>
    <row r="889" spans="1:8" ht="18" customHeight="1">
      <c r="A889" s="60" t="s">
        <v>60</v>
      </c>
      <c r="B889" s="60" t="s">
        <v>346</v>
      </c>
      <c r="C889" s="60" t="s">
        <v>347</v>
      </c>
      <c r="D889" s="67" t="s">
        <v>348</v>
      </c>
      <c r="E889" s="60" t="s">
        <v>349</v>
      </c>
      <c r="F889" s="54" t="s">
        <v>350</v>
      </c>
      <c r="G889" s="73" t="s">
        <v>351</v>
      </c>
      <c r="H889" s="73" t="s">
        <v>352</v>
      </c>
    </row>
    <row r="890" spans="1:8" ht="38.25">
      <c r="A890" s="96" t="s">
        <v>230</v>
      </c>
      <c r="B890" s="96" t="s">
        <v>342</v>
      </c>
      <c r="C890" s="96" t="s">
        <v>51</v>
      </c>
      <c r="D890" s="97" t="s">
        <v>211</v>
      </c>
      <c r="E890" s="96" t="s">
        <v>980</v>
      </c>
      <c r="F890" s="89"/>
      <c r="G890" s="90"/>
      <c r="H890" s="90"/>
    </row>
    <row r="891" spans="1:8" ht="27.75" customHeight="1">
      <c r="A891" s="64"/>
      <c r="B891" s="64" t="s">
        <v>1004</v>
      </c>
      <c r="C891" s="64" t="s">
        <v>51</v>
      </c>
      <c r="D891" s="59" t="s">
        <v>1005</v>
      </c>
      <c r="E891" s="64" t="s">
        <v>978</v>
      </c>
      <c r="F891" s="55">
        <v>1.4999999999999999E-2</v>
      </c>
      <c r="G891" s="56">
        <v>22.77</v>
      </c>
      <c r="H891" s="56">
        <f t="shared" ref="H891:H895" si="41">ROUND(F891*G891,2)</f>
        <v>0.34</v>
      </c>
    </row>
    <row r="892" spans="1:8" ht="24" customHeight="1">
      <c r="A892" s="64"/>
      <c r="B892" s="64" t="s">
        <v>1006</v>
      </c>
      <c r="C892" s="64" t="s">
        <v>51</v>
      </c>
      <c r="D892" s="59" t="s">
        <v>1010</v>
      </c>
      <c r="E892" s="64" t="s">
        <v>978</v>
      </c>
      <c r="F892" s="55">
        <v>2.9999999999999997E-4</v>
      </c>
      <c r="G892" s="56">
        <v>24.63</v>
      </c>
      <c r="H892" s="56">
        <f t="shared" si="41"/>
        <v>0.01</v>
      </c>
    </row>
    <row r="893" spans="1:8" ht="24" customHeight="1">
      <c r="A893" s="64"/>
      <c r="B893" s="64" t="s">
        <v>986</v>
      </c>
      <c r="C893" s="64" t="s">
        <v>51</v>
      </c>
      <c r="D893" s="59" t="s">
        <v>988</v>
      </c>
      <c r="E893" s="64" t="s">
        <v>978</v>
      </c>
      <c r="F893" s="55">
        <v>4.6441495778045606E-2</v>
      </c>
      <c r="G893" s="56">
        <v>16.579999999999998</v>
      </c>
      <c r="H893" s="56">
        <f t="shared" si="41"/>
        <v>0.77</v>
      </c>
    </row>
    <row r="894" spans="1:8" ht="24" customHeight="1">
      <c r="A894" s="64"/>
      <c r="B894" s="64" t="s">
        <v>1007</v>
      </c>
      <c r="C894" s="64" t="s">
        <v>51</v>
      </c>
      <c r="D894" s="59" t="s">
        <v>1011</v>
      </c>
      <c r="E894" s="64" t="s">
        <v>694</v>
      </c>
      <c r="F894" s="55">
        <v>7.0000000000000007E-2</v>
      </c>
      <c r="G894" s="56">
        <v>7.45</v>
      </c>
      <c r="H894" s="56">
        <f t="shared" si="41"/>
        <v>0.52</v>
      </c>
    </row>
    <row r="895" spans="1:8" ht="24" customHeight="1">
      <c r="A895" s="64"/>
      <c r="B895" s="64" t="s">
        <v>1013</v>
      </c>
      <c r="C895" s="64" t="s">
        <v>51</v>
      </c>
      <c r="D895" s="59" t="s">
        <v>1014</v>
      </c>
      <c r="E895" s="64" t="s">
        <v>1008</v>
      </c>
      <c r="F895" s="55">
        <v>1</v>
      </c>
      <c r="G895" s="56">
        <v>44.1</v>
      </c>
      <c r="H895" s="56">
        <f t="shared" si="41"/>
        <v>44.1</v>
      </c>
    </row>
    <row r="896" spans="1:8" ht="15" customHeight="1" thickBot="1">
      <c r="A896" s="68" t="s">
        <v>354</v>
      </c>
      <c r="B896" s="68"/>
      <c r="C896" s="68"/>
      <c r="D896" s="65"/>
      <c r="E896" s="65"/>
      <c r="F896" s="57"/>
      <c r="G896" s="74" t="s">
        <v>976</v>
      </c>
      <c r="H896" s="75">
        <f>SUM(H891:H895)</f>
        <v>45.74</v>
      </c>
    </row>
    <row r="897" spans="1:8" ht="0.75" customHeight="1" thickTop="1">
      <c r="A897" s="98" t="s">
        <v>354</v>
      </c>
      <c r="B897" s="98"/>
      <c r="C897" s="98"/>
      <c r="D897" s="99"/>
      <c r="E897" s="99"/>
      <c r="F897" s="92"/>
      <c r="G897" s="93"/>
      <c r="H897" s="93"/>
    </row>
    <row r="898" spans="1:8" ht="18" customHeight="1">
      <c r="A898" s="60" t="s">
        <v>26</v>
      </c>
      <c r="B898" s="60" t="s">
        <v>346</v>
      </c>
      <c r="C898" s="60" t="s">
        <v>347</v>
      </c>
      <c r="D898" s="67" t="s">
        <v>348</v>
      </c>
      <c r="E898" s="60" t="s">
        <v>349</v>
      </c>
      <c r="F898" s="54" t="s">
        <v>350</v>
      </c>
      <c r="G898" s="73" t="s">
        <v>351</v>
      </c>
      <c r="H898" s="73" t="s">
        <v>352</v>
      </c>
    </row>
    <row r="899" spans="1:8" ht="51">
      <c r="A899" s="96" t="s">
        <v>230</v>
      </c>
      <c r="B899" s="96" t="s">
        <v>213</v>
      </c>
      <c r="C899" s="96" t="s">
        <v>51</v>
      </c>
      <c r="D899" s="97" t="s">
        <v>214</v>
      </c>
      <c r="E899" s="96" t="s">
        <v>259</v>
      </c>
      <c r="F899" s="89"/>
      <c r="G899" s="90"/>
      <c r="H899" s="90"/>
    </row>
    <row r="900" spans="1:8" ht="27.75" customHeight="1">
      <c r="A900" s="64"/>
      <c r="B900" s="64" t="s">
        <v>1004</v>
      </c>
      <c r="C900" s="64" t="s">
        <v>51</v>
      </c>
      <c r="D900" s="59" t="s">
        <v>1005</v>
      </c>
      <c r="E900" s="64" t="s">
        <v>978</v>
      </c>
      <c r="F900" s="55">
        <v>0.25</v>
      </c>
      <c r="G900" s="56">
        <v>22.77</v>
      </c>
      <c r="H900" s="56">
        <f t="shared" ref="H900:H913" si="42">ROUND(F900*G900,2)</f>
        <v>5.69</v>
      </c>
    </row>
    <row r="901" spans="1:8" ht="24" customHeight="1">
      <c r="A901" s="64"/>
      <c r="B901" s="64" t="s">
        <v>984</v>
      </c>
      <c r="C901" s="64" t="s">
        <v>51</v>
      </c>
      <c r="D901" s="59" t="s">
        <v>990</v>
      </c>
      <c r="E901" s="64" t="s">
        <v>978</v>
      </c>
      <c r="F901" s="55">
        <v>2.5000000000000001E-2</v>
      </c>
      <c r="G901" s="56">
        <v>50.62</v>
      </c>
      <c r="H901" s="56">
        <f t="shared" si="42"/>
        <v>1.27</v>
      </c>
    </row>
    <row r="902" spans="1:8" ht="24" customHeight="1">
      <c r="A902" s="64"/>
      <c r="B902" s="64" t="s">
        <v>1015</v>
      </c>
      <c r="C902" s="64" t="s">
        <v>51</v>
      </c>
      <c r="D902" s="59" t="s">
        <v>1033</v>
      </c>
      <c r="E902" s="64" t="s">
        <v>978</v>
      </c>
      <c r="F902" s="55">
        <v>0.25</v>
      </c>
      <c r="G902" s="56">
        <v>24.63</v>
      </c>
      <c r="H902" s="56">
        <f t="shared" si="42"/>
        <v>6.16</v>
      </c>
    </row>
    <row r="903" spans="1:8" ht="24" customHeight="1">
      <c r="A903" s="64"/>
      <c r="B903" s="64" t="s">
        <v>986</v>
      </c>
      <c r="C903" s="64" t="s">
        <v>51</v>
      </c>
      <c r="D903" s="59" t="s">
        <v>988</v>
      </c>
      <c r="E903" s="64" t="s">
        <v>978</v>
      </c>
      <c r="F903" s="55">
        <v>0.24788902291917544</v>
      </c>
      <c r="G903" s="56">
        <v>16.579999999999998</v>
      </c>
      <c r="H903" s="56">
        <f t="shared" si="42"/>
        <v>4.1100000000000003</v>
      </c>
    </row>
    <row r="904" spans="1:8" ht="24" customHeight="1">
      <c r="A904" s="64"/>
      <c r="B904" s="64" t="s">
        <v>1016</v>
      </c>
      <c r="C904" s="64" t="s">
        <v>51</v>
      </c>
      <c r="D904" s="59" t="s">
        <v>1034</v>
      </c>
      <c r="E904" s="64" t="s">
        <v>995</v>
      </c>
      <c r="F904" s="55">
        <v>1</v>
      </c>
      <c r="G904" s="56">
        <v>13.17</v>
      </c>
      <c r="H904" s="56">
        <f t="shared" si="42"/>
        <v>13.17</v>
      </c>
    </row>
    <row r="905" spans="1:8" ht="24" customHeight="1">
      <c r="A905" s="64"/>
      <c r="B905" s="64" t="s">
        <v>1018</v>
      </c>
      <c r="C905" s="64" t="s">
        <v>51</v>
      </c>
      <c r="D905" s="59" t="s">
        <v>1035</v>
      </c>
      <c r="E905" s="64" t="s">
        <v>995</v>
      </c>
      <c r="F905" s="55">
        <v>1</v>
      </c>
      <c r="G905" s="56">
        <v>13.17</v>
      </c>
      <c r="H905" s="56">
        <f t="shared" si="42"/>
        <v>13.17</v>
      </c>
    </row>
    <row r="906" spans="1:8" ht="24" customHeight="1">
      <c r="A906" s="64"/>
      <c r="B906" s="64" t="s">
        <v>1020</v>
      </c>
      <c r="C906" s="64" t="s">
        <v>51</v>
      </c>
      <c r="D906" s="59" t="s">
        <v>1036</v>
      </c>
      <c r="E906" s="64" t="s">
        <v>259</v>
      </c>
      <c r="F906" s="55">
        <v>1</v>
      </c>
      <c r="G906" s="56">
        <v>70.63</v>
      </c>
      <c r="H906" s="56">
        <f t="shared" si="42"/>
        <v>70.63</v>
      </c>
    </row>
    <row r="907" spans="1:8" ht="24" customHeight="1">
      <c r="A907" s="64"/>
      <c r="B907" s="64" t="s">
        <v>1022</v>
      </c>
      <c r="C907" s="64" t="s">
        <v>51</v>
      </c>
      <c r="D907" s="59" t="s">
        <v>1037</v>
      </c>
      <c r="E907" s="64" t="s">
        <v>11</v>
      </c>
      <c r="F907" s="55">
        <v>1</v>
      </c>
      <c r="G907" s="56">
        <v>1.9</v>
      </c>
      <c r="H907" s="56">
        <f t="shared" si="42"/>
        <v>1.9</v>
      </c>
    </row>
    <row r="908" spans="1:8" ht="24" customHeight="1">
      <c r="A908" s="64"/>
      <c r="B908" s="64" t="s">
        <v>1024</v>
      </c>
      <c r="C908" s="64" t="s">
        <v>51</v>
      </c>
      <c r="D908" s="59" t="s">
        <v>1038</v>
      </c>
      <c r="E908" s="64" t="s">
        <v>15</v>
      </c>
      <c r="F908" s="55">
        <v>4</v>
      </c>
      <c r="G908" s="56">
        <v>0.6</v>
      </c>
      <c r="H908" s="56">
        <f t="shared" si="42"/>
        <v>2.4</v>
      </c>
    </row>
    <row r="909" spans="1:8" ht="24" customHeight="1">
      <c r="A909" s="64"/>
      <c r="B909" s="64" t="s">
        <v>1026</v>
      </c>
      <c r="C909" s="64" t="s">
        <v>51</v>
      </c>
      <c r="D909" s="59" t="s">
        <v>1039</v>
      </c>
      <c r="E909" s="64" t="s">
        <v>259</v>
      </c>
      <c r="F909" s="55">
        <v>1.37</v>
      </c>
      <c r="G909" s="56">
        <v>75.08</v>
      </c>
      <c r="H909" s="56">
        <f t="shared" si="42"/>
        <v>102.86</v>
      </c>
    </row>
    <row r="910" spans="1:8" ht="24" customHeight="1">
      <c r="A910" s="64"/>
      <c r="B910" s="64" t="s">
        <v>1028</v>
      </c>
      <c r="C910" s="64" t="s">
        <v>51</v>
      </c>
      <c r="D910" s="59" t="s">
        <v>1040</v>
      </c>
      <c r="E910" s="64" t="s">
        <v>321</v>
      </c>
      <c r="F910" s="55">
        <v>3</v>
      </c>
      <c r="G910" s="56">
        <v>13.87</v>
      </c>
      <c r="H910" s="56">
        <f t="shared" si="42"/>
        <v>41.61</v>
      </c>
    </row>
    <row r="911" spans="1:8" ht="24" customHeight="1">
      <c r="A911" s="64"/>
      <c r="B911" s="64" t="s">
        <v>1030</v>
      </c>
      <c r="C911" s="64" t="s">
        <v>51</v>
      </c>
      <c r="D911" s="59" t="s">
        <v>1041</v>
      </c>
      <c r="E911" s="64" t="s">
        <v>827</v>
      </c>
      <c r="F911" s="55">
        <v>0.65</v>
      </c>
      <c r="G911" s="56">
        <v>6.6</v>
      </c>
      <c r="H911" s="56">
        <f t="shared" si="42"/>
        <v>4.29</v>
      </c>
    </row>
    <row r="912" spans="1:8" ht="24" customHeight="1">
      <c r="A912" s="64"/>
      <c r="B912" s="64" t="s">
        <v>1031</v>
      </c>
      <c r="C912" s="64" t="s">
        <v>51</v>
      </c>
      <c r="D912" s="59" t="s">
        <v>1042</v>
      </c>
      <c r="E912" s="64" t="s">
        <v>321</v>
      </c>
      <c r="F912" s="55">
        <v>1</v>
      </c>
      <c r="G912" s="56">
        <v>3.2</v>
      </c>
      <c r="H912" s="56">
        <f t="shared" si="42"/>
        <v>3.2</v>
      </c>
    </row>
    <row r="913" spans="1:8" ht="24" customHeight="1">
      <c r="A913" s="64"/>
      <c r="B913" s="64" t="s">
        <v>1032</v>
      </c>
      <c r="C913" s="64" t="s">
        <v>51</v>
      </c>
      <c r="D913" s="59" t="s">
        <v>1043</v>
      </c>
      <c r="E913" s="64" t="s">
        <v>259</v>
      </c>
      <c r="F913" s="55">
        <v>1</v>
      </c>
      <c r="G913" s="56">
        <v>82.92</v>
      </c>
      <c r="H913" s="56">
        <f t="shared" si="42"/>
        <v>82.92</v>
      </c>
    </row>
    <row r="914" spans="1:8" ht="15" customHeight="1" thickBot="1">
      <c r="A914" s="68" t="s">
        <v>354</v>
      </c>
      <c r="B914" s="68"/>
      <c r="C914" s="68"/>
      <c r="D914" s="65"/>
      <c r="E914" s="65"/>
      <c r="F914" s="57"/>
      <c r="G914" s="74" t="s">
        <v>976</v>
      </c>
      <c r="H914" s="75">
        <f>SUM(H900:H913)</f>
        <v>353.38000000000005</v>
      </c>
    </row>
    <row r="915" spans="1:8" ht="0.75" customHeight="1" thickTop="1">
      <c r="A915" s="98" t="s">
        <v>354</v>
      </c>
      <c r="B915" s="98"/>
      <c r="C915" s="98"/>
      <c r="D915" s="99"/>
      <c r="E915" s="99"/>
      <c r="F915" s="92"/>
      <c r="G915" s="93"/>
      <c r="H915" s="93"/>
    </row>
    <row r="916" spans="1:8" ht="18" customHeight="1">
      <c r="A916" s="60" t="s">
        <v>27</v>
      </c>
      <c r="B916" s="60" t="s">
        <v>346</v>
      </c>
      <c r="C916" s="60" t="s">
        <v>347</v>
      </c>
      <c r="D916" s="67" t="s">
        <v>348</v>
      </c>
      <c r="E916" s="60" t="s">
        <v>349</v>
      </c>
      <c r="F916" s="54" t="s">
        <v>350</v>
      </c>
      <c r="G916" s="73" t="s">
        <v>351</v>
      </c>
      <c r="H916" s="73" t="s">
        <v>352</v>
      </c>
    </row>
    <row r="917" spans="1:8" ht="51">
      <c r="A917" s="96" t="s">
        <v>230</v>
      </c>
      <c r="B917" s="96" t="s">
        <v>215</v>
      </c>
      <c r="C917" s="96" t="s">
        <v>51</v>
      </c>
      <c r="D917" s="97" t="s">
        <v>216</v>
      </c>
      <c r="E917" s="96" t="s">
        <v>259</v>
      </c>
      <c r="F917" s="89"/>
      <c r="G917" s="90"/>
      <c r="H917" s="90"/>
    </row>
    <row r="918" spans="1:8" ht="27.75" customHeight="1">
      <c r="A918" s="64"/>
      <c r="B918" s="64" t="s">
        <v>1004</v>
      </c>
      <c r="C918" s="64" t="s">
        <v>51</v>
      </c>
      <c r="D918" s="59" t="s">
        <v>1005</v>
      </c>
      <c r="E918" s="64" t="s">
        <v>978</v>
      </c>
      <c r="F918" s="55">
        <v>0.25</v>
      </c>
      <c r="G918" s="56">
        <v>22.77</v>
      </c>
      <c r="H918" s="56">
        <f t="shared" ref="H918:H923" si="43">ROUND(F918*G918,2)</f>
        <v>5.69</v>
      </c>
    </row>
    <row r="919" spans="1:8" ht="24" customHeight="1">
      <c r="A919" s="64"/>
      <c r="B919" s="64" t="s">
        <v>984</v>
      </c>
      <c r="C919" s="64" t="s">
        <v>51</v>
      </c>
      <c r="D919" s="59" t="s">
        <v>990</v>
      </c>
      <c r="E919" s="64" t="s">
        <v>978</v>
      </c>
      <c r="F919" s="55">
        <v>2.5000000000000001E-2</v>
      </c>
      <c r="G919" s="56">
        <v>50.62</v>
      </c>
      <c r="H919" s="56">
        <f t="shared" si="43"/>
        <v>1.27</v>
      </c>
    </row>
    <row r="920" spans="1:8" ht="24" customHeight="1">
      <c r="A920" s="64"/>
      <c r="B920" s="64" t="s">
        <v>1015</v>
      </c>
      <c r="C920" s="64" t="s">
        <v>51</v>
      </c>
      <c r="D920" s="59" t="s">
        <v>1033</v>
      </c>
      <c r="E920" s="64" t="s">
        <v>978</v>
      </c>
      <c r="F920" s="55">
        <v>0.25</v>
      </c>
      <c r="G920" s="56">
        <v>24.63</v>
      </c>
      <c r="H920" s="56">
        <f t="shared" si="43"/>
        <v>6.16</v>
      </c>
    </row>
    <row r="921" spans="1:8" ht="24" customHeight="1">
      <c r="A921" s="64"/>
      <c r="B921" s="64" t="s">
        <v>986</v>
      </c>
      <c r="C921" s="64" t="s">
        <v>51</v>
      </c>
      <c r="D921" s="59" t="s">
        <v>988</v>
      </c>
      <c r="E921" s="64" t="s">
        <v>978</v>
      </c>
      <c r="F921" s="55">
        <v>0.21109770808202485</v>
      </c>
      <c r="G921" s="56">
        <v>16.579999999999998</v>
      </c>
      <c r="H921" s="56">
        <f t="shared" si="43"/>
        <v>3.5</v>
      </c>
    </row>
    <row r="922" spans="1:8" ht="24" customHeight="1">
      <c r="A922" s="64"/>
      <c r="B922" s="64" t="s">
        <v>1016</v>
      </c>
      <c r="C922" s="64" t="s">
        <v>51</v>
      </c>
      <c r="D922" s="59" t="s">
        <v>1034</v>
      </c>
      <c r="E922" s="64" t="s">
        <v>995</v>
      </c>
      <c r="F922" s="55">
        <v>1</v>
      </c>
      <c r="G922" s="56">
        <v>13.75</v>
      </c>
      <c r="H922" s="56">
        <f t="shared" si="43"/>
        <v>13.75</v>
      </c>
    </row>
    <row r="923" spans="1:8" ht="24" customHeight="1">
      <c r="A923" s="64"/>
      <c r="B923" s="64" t="s">
        <v>1018</v>
      </c>
      <c r="C923" s="64" t="s">
        <v>51</v>
      </c>
      <c r="D923" s="59" t="s">
        <v>1035</v>
      </c>
      <c r="E923" s="64" t="s">
        <v>995</v>
      </c>
      <c r="F923" s="55">
        <v>1</v>
      </c>
      <c r="G923" s="56">
        <v>13.75</v>
      </c>
      <c r="H923" s="56">
        <f t="shared" si="43"/>
        <v>13.75</v>
      </c>
    </row>
    <row r="924" spans="1:8" ht="24" customHeight="1">
      <c r="A924" s="64"/>
      <c r="B924" s="64" t="s">
        <v>1020</v>
      </c>
      <c r="C924" s="64" t="s">
        <v>51</v>
      </c>
      <c r="D924" s="59" t="s">
        <v>1036</v>
      </c>
      <c r="E924" s="64" t="s">
        <v>259</v>
      </c>
      <c r="F924" s="55">
        <v>1</v>
      </c>
      <c r="G924" s="56">
        <v>70.63</v>
      </c>
      <c r="H924" s="56">
        <f t="shared" ref="H924:H931" si="44">ROUND(F924*G924,2)</f>
        <v>70.63</v>
      </c>
    </row>
    <row r="925" spans="1:8" ht="24" customHeight="1">
      <c r="A925" s="64"/>
      <c r="B925" s="64" t="s">
        <v>1022</v>
      </c>
      <c r="C925" s="64" t="s">
        <v>51</v>
      </c>
      <c r="D925" s="59" t="s">
        <v>1037</v>
      </c>
      <c r="E925" s="64" t="s">
        <v>11</v>
      </c>
      <c r="F925" s="55">
        <v>1</v>
      </c>
      <c r="G925" s="56">
        <v>1.9</v>
      </c>
      <c r="H925" s="56">
        <f t="shared" si="44"/>
        <v>1.9</v>
      </c>
    </row>
    <row r="926" spans="1:8" ht="24" customHeight="1">
      <c r="A926" s="64"/>
      <c r="B926" s="64" t="s">
        <v>1024</v>
      </c>
      <c r="C926" s="64" t="s">
        <v>51</v>
      </c>
      <c r="D926" s="59" t="s">
        <v>1038</v>
      </c>
      <c r="E926" s="64" t="s">
        <v>15</v>
      </c>
      <c r="F926" s="55">
        <v>4</v>
      </c>
      <c r="G926" s="56">
        <v>0.6</v>
      </c>
      <c r="H926" s="56">
        <f t="shared" si="44"/>
        <v>2.4</v>
      </c>
    </row>
    <row r="927" spans="1:8" ht="24" customHeight="1">
      <c r="A927" s="64"/>
      <c r="B927" s="64" t="s">
        <v>1026</v>
      </c>
      <c r="C927" s="64" t="s">
        <v>51</v>
      </c>
      <c r="D927" s="59" t="s">
        <v>1039</v>
      </c>
      <c r="E927" s="64" t="s">
        <v>259</v>
      </c>
      <c r="F927" s="55">
        <v>1.5</v>
      </c>
      <c r="G927" s="56">
        <v>75.08</v>
      </c>
      <c r="H927" s="56">
        <f t="shared" si="44"/>
        <v>112.62</v>
      </c>
    </row>
    <row r="928" spans="1:8" ht="24" customHeight="1">
      <c r="A928" s="64"/>
      <c r="B928" s="64" t="s">
        <v>1028</v>
      </c>
      <c r="C928" s="64" t="s">
        <v>51</v>
      </c>
      <c r="D928" s="59" t="s">
        <v>1040</v>
      </c>
      <c r="E928" s="64" t="s">
        <v>321</v>
      </c>
      <c r="F928" s="55">
        <v>3</v>
      </c>
      <c r="G928" s="56">
        <v>13.87</v>
      </c>
      <c r="H928" s="56">
        <f t="shared" si="44"/>
        <v>41.61</v>
      </c>
    </row>
    <row r="929" spans="1:8" ht="24" customHeight="1">
      <c r="A929" s="64"/>
      <c r="B929" s="64" t="s">
        <v>1030</v>
      </c>
      <c r="C929" s="64" t="s">
        <v>51</v>
      </c>
      <c r="D929" s="59" t="s">
        <v>1041</v>
      </c>
      <c r="E929" s="64" t="s">
        <v>827</v>
      </c>
      <c r="F929" s="55">
        <v>0.65</v>
      </c>
      <c r="G929" s="56">
        <v>6.6</v>
      </c>
      <c r="H929" s="56">
        <f t="shared" si="44"/>
        <v>4.29</v>
      </c>
    </row>
    <row r="930" spans="1:8" ht="24" customHeight="1">
      <c r="A930" s="64"/>
      <c r="B930" s="64" t="s">
        <v>1031</v>
      </c>
      <c r="C930" s="64" t="s">
        <v>51</v>
      </c>
      <c r="D930" s="59" t="s">
        <v>1042</v>
      </c>
      <c r="E930" s="64" t="s">
        <v>321</v>
      </c>
      <c r="F930" s="55">
        <v>1</v>
      </c>
      <c r="G930" s="56">
        <v>3.2</v>
      </c>
      <c r="H930" s="56">
        <f t="shared" si="44"/>
        <v>3.2</v>
      </c>
    </row>
    <row r="931" spans="1:8" ht="24" customHeight="1">
      <c r="A931" s="64"/>
      <c r="B931" s="64" t="s">
        <v>1032</v>
      </c>
      <c r="C931" s="64" t="s">
        <v>51</v>
      </c>
      <c r="D931" s="59" t="s">
        <v>1043</v>
      </c>
      <c r="E931" s="64" t="s">
        <v>259</v>
      </c>
      <c r="F931" s="55">
        <v>1</v>
      </c>
      <c r="G931" s="56">
        <v>82.92</v>
      </c>
      <c r="H931" s="56">
        <f t="shared" si="44"/>
        <v>82.92</v>
      </c>
    </row>
    <row r="932" spans="1:8" ht="15" customHeight="1" thickBot="1">
      <c r="A932" s="68" t="s">
        <v>354</v>
      </c>
      <c r="B932" s="68"/>
      <c r="C932" s="68"/>
      <c r="D932" s="65"/>
      <c r="E932" s="65"/>
      <c r="F932" s="57"/>
      <c r="G932" s="74" t="s">
        <v>976</v>
      </c>
      <c r="H932" s="75">
        <f>SUM(H918:H931)</f>
        <v>363.69000000000005</v>
      </c>
    </row>
    <row r="933" spans="1:8" ht="0.75" customHeight="1" thickTop="1">
      <c r="A933" s="98" t="s">
        <v>354</v>
      </c>
      <c r="B933" s="98"/>
      <c r="C933" s="98"/>
      <c r="D933" s="99"/>
      <c r="E933" s="99"/>
      <c r="F933" s="92"/>
      <c r="G933" s="93"/>
      <c r="H933" s="93"/>
    </row>
    <row r="934" spans="1:8" ht="18" customHeight="1">
      <c r="A934" s="60" t="s">
        <v>28</v>
      </c>
      <c r="B934" s="60" t="s">
        <v>346</v>
      </c>
      <c r="C934" s="60" t="s">
        <v>347</v>
      </c>
      <c r="D934" s="67" t="s">
        <v>348</v>
      </c>
      <c r="E934" s="60" t="s">
        <v>349</v>
      </c>
      <c r="F934" s="54" t="s">
        <v>350</v>
      </c>
      <c r="G934" s="73" t="s">
        <v>351</v>
      </c>
      <c r="H934" s="73" t="s">
        <v>352</v>
      </c>
    </row>
    <row r="935" spans="1:8" ht="51">
      <c r="A935" s="96" t="s">
        <v>230</v>
      </c>
      <c r="B935" s="96" t="s">
        <v>217</v>
      </c>
      <c r="C935" s="96" t="s">
        <v>51</v>
      </c>
      <c r="D935" s="97" t="s">
        <v>218</v>
      </c>
      <c r="E935" s="96" t="s">
        <v>259</v>
      </c>
      <c r="F935" s="89"/>
      <c r="G935" s="90"/>
      <c r="H935" s="90"/>
    </row>
    <row r="936" spans="1:8" ht="27.75" customHeight="1">
      <c r="A936" s="64"/>
      <c r="B936" s="64" t="s">
        <v>1004</v>
      </c>
      <c r="C936" s="64" t="s">
        <v>51</v>
      </c>
      <c r="D936" s="59" t="s">
        <v>1005</v>
      </c>
      <c r="E936" s="64" t="s">
        <v>978</v>
      </c>
      <c r="F936" s="55">
        <v>0.25</v>
      </c>
      <c r="G936" s="56">
        <v>22.77</v>
      </c>
      <c r="H936" s="56">
        <f t="shared" ref="H936:H949" si="45">ROUND(F936*G936,2)</f>
        <v>5.69</v>
      </c>
    </row>
    <row r="937" spans="1:8" ht="24" customHeight="1">
      <c r="A937" s="64"/>
      <c r="B937" s="64" t="s">
        <v>984</v>
      </c>
      <c r="C937" s="64" t="s">
        <v>51</v>
      </c>
      <c r="D937" s="59" t="s">
        <v>990</v>
      </c>
      <c r="E937" s="64" t="s">
        <v>978</v>
      </c>
      <c r="F937" s="55">
        <v>2.5000000000000001E-2</v>
      </c>
      <c r="G937" s="56">
        <v>50.62</v>
      </c>
      <c r="H937" s="56">
        <f t="shared" si="45"/>
        <v>1.27</v>
      </c>
    </row>
    <row r="938" spans="1:8" ht="24" customHeight="1">
      <c r="A938" s="64"/>
      <c r="B938" s="64" t="s">
        <v>1015</v>
      </c>
      <c r="C938" s="64" t="s">
        <v>51</v>
      </c>
      <c r="D938" s="59" t="s">
        <v>1033</v>
      </c>
      <c r="E938" s="64" t="s">
        <v>978</v>
      </c>
      <c r="F938" s="55">
        <v>0.25</v>
      </c>
      <c r="G938" s="56">
        <v>24.63</v>
      </c>
      <c r="H938" s="56">
        <f t="shared" ref="H938:H944" si="46">ROUND(F938*G938,2)</f>
        <v>6.16</v>
      </c>
    </row>
    <row r="939" spans="1:8" ht="24" customHeight="1">
      <c r="A939" s="64"/>
      <c r="B939" s="64" t="s">
        <v>986</v>
      </c>
      <c r="C939" s="64" t="s">
        <v>51</v>
      </c>
      <c r="D939" s="59" t="s">
        <v>988</v>
      </c>
      <c r="E939" s="64" t="s">
        <v>978</v>
      </c>
      <c r="F939" s="55">
        <v>0.15138721351025192</v>
      </c>
      <c r="G939" s="56">
        <v>16.579999999999998</v>
      </c>
      <c r="H939" s="56">
        <f t="shared" si="46"/>
        <v>2.5099999999999998</v>
      </c>
    </row>
    <row r="940" spans="1:8" ht="24" customHeight="1">
      <c r="A940" s="64"/>
      <c r="B940" s="64" t="s">
        <v>1016</v>
      </c>
      <c r="C940" s="64" t="s">
        <v>51</v>
      </c>
      <c r="D940" s="59" t="s">
        <v>1034</v>
      </c>
      <c r="E940" s="64" t="s">
        <v>995</v>
      </c>
      <c r="F940" s="55">
        <v>1</v>
      </c>
      <c r="G940" s="56">
        <v>14.18</v>
      </c>
      <c r="H940" s="56">
        <f t="shared" si="46"/>
        <v>14.18</v>
      </c>
    </row>
    <row r="941" spans="1:8" ht="24" customHeight="1">
      <c r="A941" s="64"/>
      <c r="B941" s="64" t="s">
        <v>1018</v>
      </c>
      <c r="C941" s="64" t="s">
        <v>51</v>
      </c>
      <c r="D941" s="59" t="s">
        <v>1035</v>
      </c>
      <c r="E941" s="64" t="s">
        <v>995</v>
      </c>
      <c r="F941" s="55">
        <v>1</v>
      </c>
      <c r="G941" s="56">
        <v>14.18</v>
      </c>
      <c r="H941" s="56">
        <f t="shared" si="46"/>
        <v>14.18</v>
      </c>
    </row>
    <row r="942" spans="1:8" ht="24" customHeight="1">
      <c r="A942" s="64"/>
      <c r="B942" s="64" t="s">
        <v>1020</v>
      </c>
      <c r="C942" s="64" t="s">
        <v>51</v>
      </c>
      <c r="D942" s="59" t="s">
        <v>1036</v>
      </c>
      <c r="E942" s="64" t="s">
        <v>259</v>
      </c>
      <c r="F942" s="55">
        <v>1</v>
      </c>
      <c r="G942" s="56">
        <v>70.63</v>
      </c>
      <c r="H942" s="56">
        <f t="shared" si="46"/>
        <v>70.63</v>
      </c>
    </row>
    <row r="943" spans="1:8" ht="24" customHeight="1">
      <c r="A943" s="64"/>
      <c r="B943" s="64" t="s">
        <v>1022</v>
      </c>
      <c r="C943" s="64" t="s">
        <v>51</v>
      </c>
      <c r="D943" s="59" t="s">
        <v>1037</v>
      </c>
      <c r="E943" s="64" t="s">
        <v>11</v>
      </c>
      <c r="F943" s="55">
        <v>1</v>
      </c>
      <c r="G943" s="56">
        <v>1.9</v>
      </c>
      <c r="H943" s="56">
        <f t="shared" si="46"/>
        <v>1.9</v>
      </c>
    </row>
    <row r="944" spans="1:8" ht="24" customHeight="1">
      <c r="A944" s="64"/>
      <c r="B944" s="64" t="s">
        <v>1024</v>
      </c>
      <c r="C944" s="64" t="s">
        <v>51</v>
      </c>
      <c r="D944" s="59" t="s">
        <v>1038</v>
      </c>
      <c r="E944" s="64" t="s">
        <v>15</v>
      </c>
      <c r="F944" s="55">
        <v>4</v>
      </c>
      <c r="G944" s="56">
        <v>0.6</v>
      </c>
      <c r="H944" s="56">
        <f t="shared" si="46"/>
        <v>2.4</v>
      </c>
    </row>
    <row r="945" spans="1:8" ht="24" customHeight="1">
      <c r="A945" s="64"/>
      <c r="B945" s="64" t="s">
        <v>1026</v>
      </c>
      <c r="C945" s="64" t="s">
        <v>51</v>
      </c>
      <c r="D945" s="59" t="s">
        <v>1039</v>
      </c>
      <c r="E945" s="64" t="s">
        <v>259</v>
      </c>
      <c r="F945" s="55">
        <v>1.56</v>
      </c>
      <c r="G945" s="56">
        <v>75.08</v>
      </c>
      <c r="H945" s="56">
        <f t="shared" si="45"/>
        <v>117.12</v>
      </c>
    </row>
    <row r="946" spans="1:8" ht="24" customHeight="1">
      <c r="A946" s="64"/>
      <c r="B946" s="64" t="s">
        <v>1028</v>
      </c>
      <c r="C946" s="64" t="s">
        <v>51</v>
      </c>
      <c r="D946" s="59" t="s">
        <v>1040</v>
      </c>
      <c r="E946" s="64" t="s">
        <v>321</v>
      </c>
      <c r="F946" s="55">
        <v>3</v>
      </c>
      <c r="G946" s="56">
        <v>13.87</v>
      </c>
      <c r="H946" s="56">
        <f t="shared" si="45"/>
        <v>41.61</v>
      </c>
    </row>
    <row r="947" spans="1:8" ht="24" customHeight="1">
      <c r="A947" s="64"/>
      <c r="B947" s="64" t="s">
        <v>1030</v>
      </c>
      <c r="C947" s="64" t="s">
        <v>51</v>
      </c>
      <c r="D947" s="59" t="s">
        <v>1041</v>
      </c>
      <c r="E947" s="64" t="s">
        <v>827</v>
      </c>
      <c r="F947" s="55">
        <v>0.65</v>
      </c>
      <c r="G947" s="56">
        <v>6.6</v>
      </c>
      <c r="H947" s="56">
        <f t="shared" si="45"/>
        <v>4.29</v>
      </c>
    </row>
    <row r="948" spans="1:8" ht="24" customHeight="1">
      <c r="A948" s="64"/>
      <c r="B948" s="64" t="s">
        <v>1031</v>
      </c>
      <c r="C948" s="64" t="s">
        <v>51</v>
      </c>
      <c r="D948" s="59" t="s">
        <v>1042</v>
      </c>
      <c r="E948" s="64" t="s">
        <v>321</v>
      </c>
      <c r="F948" s="55">
        <v>2</v>
      </c>
      <c r="G948" s="56">
        <v>3.2</v>
      </c>
      <c r="H948" s="56">
        <f t="shared" si="45"/>
        <v>6.4</v>
      </c>
    </row>
    <row r="949" spans="1:8" ht="15.75" customHeight="1">
      <c r="A949" s="64"/>
      <c r="B949" s="64" t="s">
        <v>1032</v>
      </c>
      <c r="C949" s="64" t="s">
        <v>51</v>
      </c>
      <c r="D949" s="59" t="s">
        <v>1043</v>
      </c>
      <c r="E949" s="64" t="s">
        <v>259</v>
      </c>
      <c r="F949" s="55">
        <v>1</v>
      </c>
      <c r="G949" s="56">
        <v>82.92</v>
      </c>
      <c r="H949" s="56">
        <f t="shared" si="45"/>
        <v>82.92</v>
      </c>
    </row>
    <row r="950" spans="1:8" ht="15" customHeight="1" thickBot="1">
      <c r="A950" s="68" t="s">
        <v>354</v>
      </c>
      <c r="B950" s="68"/>
      <c r="C950" s="68"/>
      <c r="D950" s="65"/>
      <c r="E950" s="65"/>
      <c r="F950" s="57"/>
      <c r="G950" s="74" t="s">
        <v>976</v>
      </c>
      <c r="H950" s="75">
        <f>SUM(H936:H949)</f>
        <v>371.26000000000005</v>
      </c>
    </row>
    <row r="951" spans="1:8" ht="0.75" customHeight="1" thickTop="1">
      <c r="A951" s="98" t="s">
        <v>354</v>
      </c>
      <c r="B951" s="98"/>
      <c r="C951" s="98"/>
      <c r="D951" s="99"/>
      <c r="E951" s="99"/>
      <c r="F951" s="92"/>
      <c r="G951" s="93"/>
      <c r="H951" s="93"/>
    </row>
    <row r="952" spans="1:8" ht="18" customHeight="1">
      <c r="A952" s="60" t="s">
        <v>29</v>
      </c>
      <c r="B952" s="60" t="s">
        <v>346</v>
      </c>
      <c r="C952" s="60" t="s">
        <v>347</v>
      </c>
      <c r="D952" s="67" t="s">
        <v>348</v>
      </c>
      <c r="E952" s="60" t="s">
        <v>349</v>
      </c>
      <c r="F952" s="54" t="s">
        <v>350</v>
      </c>
      <c r="G952" s="73" t="s">
        <v>351</v>
      </c>
      <c r="H952" s="73" t="s">
        <v>352</v>
      </c>
    </row>
    <row r="953" spans="1:8" ht="51">
      <c r="A953" s="96" t="s">
        <v>230</v>
      </c>
      <c r="B953" s="96" t="s">
        <v>219</v>
      </c>
      <c r="C953" s="96" t="s">
        <v>51</v>
      </c>
      <c r="D953" s="97" t="s">
        <v>220</v>
      </c>
      <c r="E953" s="96" t="s">
        <v>259</v>
      </c>
      <c r="F953" s="89"/>
      <c r="G953" s="90"/>
      <c r="H953" s="90"/>
    </row>
    <row r="954" spans="1:8" ht="27.75" customHeight="1">
      <c r="A954" s="64"/>
      <c r="B954" s="64" t="s">
        <v>984</v>
      </c>
      <c r="C954" s="64" t="s">
        <v>51</v>
      </c>
      <c r="D954" s="59" t="s">
        <v>983</v>
      </c>
      <c r="E954" s="64" t="s">
        <v>978</v>
      </c>
      <c r="F954" s="55">
        <v>0.1</v>
      </c>
      <c r="G954" s="56">
        <v>50.62</v>
      </c>
      <c r="H954" s="56">
        <f t="shared" ref="H954:H962" si="47">ROUND(F954*G954,2)</f>
        <v>5.0599999999999996</v>
      </c>
    </row>
    <row r="955" spans="1:8" ht="24" customHeight="1">
      <c r="A955" s="64"/>
      <c r="B955" s="64" t="s">
        <v>986</v>
      </c>
      <c r="C955" s="64" t="s">
        <v>51</v>
      </c>
      <c r="D955" s="59" t="s">
        <v>985</v>
      </c>
      <c r="E955" s="64" t="s">
        <v>978</v>
      </c>
      <c r="F955" s="55">
        <v>0.41435464414957723</v>
      </c>
      <c r="G955" s="56">
        <v>16.579999999999998</v>
      </c>
      <c r="H955" s="56">
        <f t="shared" si="47"/>
        <v>6.87</v>
      </c>
    </row>
    <row r="956" spans="1:8" ht="24" customHeight="1">
      <c r="A956" s="64"/>
      <c r="B956" s="64" t="s">
        <v>1018</v>
      </c>
      <c r="C956" s="64" t="s">
        <v>51</v>
      </c>
      <c r="D956" s="59" t="s">
        <v>1017</v>
      </c>
      <c r="E956" s="64" t="s">
        <v>995</v>
      </c>
      <c r="F956" s="55">
        <v>1</v>
      </c>
      <c r="G956" s="56">
        <v>7.85</v>
      </c>
      <c r="H956" s="56">
        <f t="shared" si="47"/>
        <v>7.85</v>
      </c>
    </row>
    <row r="957" spans="1:8" ht="24" customHeight="1">
      <c r="A957" s="64"/>
      <c r="B957" s="64" t="s">
        <v>1020</v>
      </c>
      <c r="C957" s="64" t="s">
        <v>51</v>
      </c>
      <c r="D957" s="59" t="s">
        <v>1019</v>
      </c>
      <c r="E957" s="64" t="s">
        <v>259</v>
      </c>
      <c r="F957" s="55">
        <v>1</v>
      </c>
      <c r="G957" s="56">
        <v>70.63</v>
      </c>
      <c r="H957" s="56">
        <f t="shared" si="47"/>
        <v>70.63</v>
      </c>
    </row>
    <row r="958" spans="1:8" ht="24" customHeight="1">
      <c r="A958" s="64"/>
      <c r="B958" s="64" t="s">
        <v>1022</v>
      </c>
      <c r="C958" s="64" t="s">
        <v>51</v>
      </c>
      <c r="D958" s="59" t="s">
        <v>1021</v>
      </c>
      <c r="E958" s="64" t="s">
        <v>11</v>
      </c>
      <c r="F958" s="55">
        <v>1</v>
      </c>
      <c r="G958" s="56">
        <v>1.9</v>
      </c>
      <c r="H958" s="56">
        <f t="shared" si="47"/>
        <v>1.9</v>
      </c>
    </row>
    <row r="959" spans="1:8" ht="24" customHeight="1">
      <c r="A959" s="64"/>
      <c r="B959" s="64" t="s">
        <v>1024</v>
      </c>
      <c r="C959" s="64" t="s">
        <v>51</v>
      </c>
      <c r="D959" s="59" t="s">
        <v>1023</v>
      </c>
      <c r="E959" s="64" t="s">
        <v>15</v>
      </c>
      <c r="F959" s="55">
        <v>4</v>
      </c>
      <c r="G959" s="56">
        <v>0.6</v>
      </c>
      <c r="H959" s="56">
        <f t="shared" si="47"/>
        <v>2.4</v>
      </c>
    </row>
    <row r="960" spans="1:8" ht="24" customHeight="1">
      <c r="A960" s="64"/>
      <c r="B960" s="64" t="s">
        <v>1026</v>
      </c>
      <c r="C960" s="64" t="s">
        <v>51</v>
      </c>
      <c r="D960" s="59" t="s">
        <v>1025</v>
      </c>
      <c r="E960" s="64" t="s">
        <v>259</v>
      </c>
      <c r="F960" s="55">
        <v>0.6</v>
      </c>
      <c r="G960" s="56">
        <v>75.08</v>
      </c>
      <c r="H960" s="56">
        <f t="shared" si="47"/>
        <v>45.05</v>
      </c>
    </row>
    <row r="961" spans="1:8" ht="24" customHeight="1">
      <c r="A961" s="64"/>
      <c r="B961" s="64" t="s">
        <v>1028</v>
      </c>
      <c r="C961" s="64" t="s">
        <v>51</v>
      </c>
      <c r="D961" s="59" t="s">
        <v>1027</v>
      </c>
      <c r="E961" s="64" t="s">
        <v>321</v>
      </c>
      <c r="F961" s="55">
        <v>0.8</v>
      </c>
      <c r="G961" s="56">
        <v>13.87</v>
      </c>
      <c r="H961" s="56">
        <f t="shared" si="47"/>
        <v>11.1</v>
      </c>
    </row>
    <row r="962" spans="1:8" ht="24" customHeight="1">
      <c r="A962" s="64"/>
      <c r="B962" s="64" t="s">
        <v>1030</v>
      </c>
      <c r="C962" s="64" t="s">
        <v>51</v>
      </c>
      <c r="D962" s="59" t="s">
        <v>1029</v>
      </c>
      <c r="E962" s="64" t="s">
        <v>827</v>
      </c>
      <c r="F962" s="55">
        <v>0.17</v>
      </c>
      <c r="G962" s="56">
        <v>6.6</v>
      </c>
      <c r="H962" s="56">
        <f t="shared" si="47"/>
        <v>1.1200000000000001</v>
      </c>
    </row>
    <row r="963" spans="1:8" ht="15" customHeight="1" thickBot="1">
      <c r="A963" s="68" t="s">
        <v>354</v>
      </c>
      <c r="B963" s="68"/>
      <c r="C963" s="68"/>
      <c r="D963" s="65"/>
      <c r="E963" s="65"/>
      <c r="F963" s="57"/>
      <c r="G963" s="74" t="s">
        <v>976</v>
      </c>
      <c r="H963" s="75">
        <f>SUM(H954:H962)</f>
        <v>151.97999999999999</v>
      </c>
    </row>
    <row r="964" spans="1:8" ht="0.75" customHeight="1" thickTop="1">
      <c r="A964" s="98" t="s">
        <v>354</v>
      </c>
      <c r="B964" s="98"/>
      <c r="C964" s="98"/>
      <c r="D964" s="99"/>
      <c r="E964" s="99"/>
      <c r="F964" s="92"/>
      <c r="G964" s="93"/>
      <c r="H964" s="93"/>
    </row>
    <row r="965" spans="1:8" ht="18" customHeight="1">
      <c r="A965" s="60" t="s">
        <v>61</v>
      </c>
      <c r="B965" s="60" t="s">
        <v>346</v>
      </c>
      <c r="C965" s="60" t="s">
        <v>347</v>
      </c>
      <c r="D965" s="67" t="s">
        <v>348</v>
      </c>
      <c r="E965" s="60" t="s">
        <v>349</v>
      </c>
      <c r="F965" s="54" t="s">
        <v>350</v>
      </c>
      <c r="G965" s="73" t="s">
        <v>351</v>
      </c>
      <c r="H965" s="73" t="s">
        <v>352</v>
      </c>
    </row>
    <row r="966" spans="1:8" ht="51">
      <c r="A966" s="96" t="s">
        <v>230</v>
      </c>
      <c r="B966" s="96" t="s">
        <v>221</v>
      </c>
      <c r="C966" s="96" t="s">
        <v>51</v>
      </c>
      <c r="D966" s="97" t="s">
        <v>222</v>
      </c>
      <c r="E966" s="96" t="s">
        <v>259</v>
      </c>
      <c r="F966" s="89"/>
      <c r="G966" s="90"/>
      <c r="H966" s="90"/>
    </row>
    <row r="967" spans="1:8" ht="27.75" customHeight="1">
      <c r="A967" s="64"/>
      <c r="B967" s="64" t="s">
        <v>1004</v>
      </c>
      <c r="C967" s="64" t="s">
        <v>51</v>
      </c>
      <c r="D967" s="59" t="s">
        <v>1005</v>
      </c>
      <c r="E967" s="64" t="s">
        <v>978</v>
      </c>
      <c r="F967" s="55">
        <v>0.25</v>
      </c>
      <c r="G967" s="56">
        <v>22.77</v>
      </c>
      <c r="H967" s="56">
        <f t="shared" ref="H967:H980" si="48">ROUND(F967*G967,2)</f>
        <v>5.69</v>
      </c>
    </row>
    <row r="968" spans="1:8" ht="24" customHeight="1">
      <c r="A968" s="64"/>
      <c r="B968" s="64" t="s">
        <v>984</v>
      </c>
      <c r="C968" s="64" t="s">
        <v>51</v>
      </c>
      <c r="D968" s="59" t="s">
        <v>990</v>
      </c>
      <c r="E968" s="64" t="s">
        <v>978</v>
      </c>
      <c r="F968" s="55">
        <v>2.5000000000000001E-2</v>
      </c>
      <c r="G968" s="56">
        <v>50.62</v>
      </c>
      <c r="H968" s="56">
        <f t="shared" si="48"/>
        <v>1.27</v>
      </c>
    </row>
    <row r="969" spans="1:8" ht="24" customHeight="1">
      <c r="A969" s="64"/>
      <c r="B969" s="64" t="s">
        <v>1015</v>
      </c>
      <c r="C969" s="64" t="s">
        <v>51</v>
      </c>
      <c r="D969" s="59" t="s">
        <v>1033</v>
      </c>
      <c r="E969" s="64" t="s">
        <v>978</v>
      </c>
      <c r="F969" s="55">
        <v>0.25</v>
      </c>
      <c r="G969" s="56">
        <v>24.63</v>
      </c>
      <c r="H969" s="56">
        <f t="shared" si="48"/>
        <v>6.16</v>
      </c>
    </row>
    <row r="970" spans="1:8" ht="24" customHeight="1">
      <c r="A970" s="64"/>
      <c r="B970" s="64" t="s">
        <v>986</v>
      </c>
      <c r="C970" s="64" t="s">
        <v>51</v>
      </c>
      <c r="D970" s="59" t="s">
        <v>988</v>
      </c>
      <c r="E970" s="64" t="s">
        <v>978</v>
      </c>
      <c r="F970" s="55">
        <v>0.2834740651387207</v>
      </c>
      <c r="G970" s="56">
        <v>16.579999999999998</v>
      </c>
      <c r="H970" s="56">
        <f t="shared" si="48"/>
        <v>4.7</v>
      </c>
    </row>
    <row r="971" spans="1:8" ht="24" customHeight="1">
      <c r="A971" s="64"/>
      <c r="B971" s="64" t="s">
        <v>1016</v>
      </c>
      <c r="C971" s="64" t="s">
        <v>51</v>
      </c>
      <c r="D971" s="59" t="s">
        <v>1034</v>
      </c>
      <c r="E971" s="64" t="s">
        <v>995</v>
      </c>
      <c r="F971" s="55">
        <v>1</v>
      </c>
      <c r="G971" s="56">
        <v>12.63</v>
      </c>
      <c r="H971" s="56">
        <f t="shared" si="48"/>
        <v>12.63</v>
      </c>
    </row>
    <row r="972" spans="1:8" ht="24" customHeight="1">
      <c r="A972" s="64"/>
      <c r="B972" s="64" t="s">
        <v>1018</v>
      </c>
      <c r="C972" s="64" t="s">
        <v>51</v>
      </c>
      <c r="D972" s="59" t="s">
        <v>1035</v>
      </c>
      <c r="E972" s="64" t="s">
        <v>995</v>
      </c>
      <c r="F972" s="55">
        <v>1</v>
      </c>
      <c r="G972" s="56">
        <v>12.63</v>
      </c>
      <c r="H972" s="56">
        <f t="shared" si="48"/>
        <v>12.63</v>
      </c>
    </row>
    <row r="973" spans="1:8" ht="24" customHeight="1">
      <c r="A973" s="64"/>
      <c r="B973" s="64" t="s">
        <v>1020</v>
      </c>
      <c r="C973" s="64" t="s">
        <v>51</v>
      </c>
      <c r="D973" s="59" t="s">
        <v>1036</v>
      </c>
      <c r="E973" s="64" t="s">
        <v>259</v>
      </c>
      <c r="F973" s="55">
        <v>1</v>
      </c>
      <c r="G973" s="56">
        <v>70.63</v>
      </c>
      <c r="H973" s="56">
        <f t="shared" ref="H973:H979" si="49">ROUND(F973*G973,2)</f>
        <v>70.63</v>
      </c>
    </row>
    <row r="974" spans="1:8" ht="24" customHeight="1">
      <c r="A974" s="64"/>
      <c r="B974" s="64" t="s">
        <v>1022</v>
      </c>
      <c r="C974" s="64" t="s">
        <v>51</v>
      </c>
      <c r="D974" s="59" t="s">
        <v>1037</v>
      </c>
      <c r="E974" s="64" t="s">
        <v>11</v>
      </c>
      <c r="F974" s="55">
        <v>1</v>
      </c>
      <c r="G974" s="56">
        <v>1.9</v>
      </c>
      <c r="H974" s="56">
        <f t="shared" si="49"/>
        <v>1.9</v>
      </c>
    </row>
    <row r="975" spans="1:8" ht="24" customHeight="1">
      <c r="A975" s="64"/>
      <c r="B975" s="64" t="s">
        <v>1024</v>
      </c>
      <c r="C975" s="64" t="s">
        <v>51</v>
      </c>
      <c r="D975" s="59" t="s">
        <v>1038</v>
      </c>
      <c r="E975" s="64" t="s">
        <v>15</v>
      </c>
      <c r="F975" s="55">
        <v>4</v>
      </c>
      <c r="G975" s="56">
        <v>0.6</v>
      </c>
      <c r="H975" s="56">
        <f t="shared" si="49"/>
        <v>2.4</v>
      </c>
    </row>
    <row r="976" spans="1:8" ht="24" customHeight="1">
      <c r="A976" s="64"/>
      <c r="B976" s="64" t="s">
        <v>1026</v>
      </c>
      <c r="C976" s="64" t="s">
        <v>51</v>
      </c>
      <c r="D976" s="59" t="s">
        <v>1039</v>
      </c>
      <c r="E976" s="64" t="s">
        <v>259</v>
      </c>
      <c r="F976" s="55">
        <v>1.25</v>
      </c>
      <c r="G976" s="56">
        <v>75.08</v>
      </c>
      <c r="H976" s="56">
        <f t="shared" si="49"/>
        <v>93.85</v>
      </c>
    </row>
    <row r="977" spans="1:8" ht="24" customHeight="1">
      <c r="A977" s="64"/>
      <c r="B977" s="64" t="s">
        <v>1028</v>
      </c>
      <c r="C977" s="64" t="s">
        <v>51</v>
      </c>
      <c r="D977" s="59" t="s">
        <v>1040</v>
      </c>
      <c r="E977" s="64" t="s">
        <v>321</v>
      </c>
      <c r="F977" s="55">
        <v>3</v>
      </c>
      <c r="G977" s="56">
        <v>13.87</v>
      </c>
      <c r="H977" s="56">
        <f t="shared" si="49"/>
        <v>41.61</v>
      </c>
    </row>
    <row r="978" spans="1:8" ht="24" customHeight="1">
      <c r="A978" s="64"/>
      <c r="B978" s="64" t="s">
        <v>1030</v>
      </c>
      <c r="C978" s="64" t="s">
        <v>51</v>
      </c>
      <c r="D978" s="59" t="s">
        <v>1041</v>
      </c>
      <c r="E978" s="64" t="s">
        <v>827</v>
      </c>
      <c r="F978" s="55">
        <v>0.65</v>
      </c>
      <c r="G978" s="56">
        <v>6.6</v>
      </c>
      <c r="H978" s="56">
        <f t="shared" si="49"/>
        <v>4.29</v>
      </c>
    </row>
    <row r="979" spans="1:8" ht="24" customHeight="1">
      <c r="A979" s="64"/>
      <c r="B979" s="64" t="s">
        <v>1031</v>
      </c>
      <c r="C979" s="64" t="s">
        <v>51</v>
      </c>
      <c r="D979" s="59" t="s">
        <v>1042</v>
      </c>
      <c r="E979" s="64" t="s">
        <v>321</v>
      </c>
      <c r="F979" s="55">
        <v>1</v>
      </c>
      <c r="G979" s="56">
        <v>3.2</v>
      </c>
      <c r="H979" s="56">
        <f t="shared" si="49"/>
        <v>3.2</v>
      </c>
    </row>
    <row r="980" spans="1:8" ht="15.75" customHeight="1">
      <c r="A980" s="64"/>
      <c r="B980" s="64" t="s">
        <v>1032</v>
      </c>
      <c r="C980" s="64" t="s">
        <v>51</v>
      </c>
      <c r="D980" s="59" t="s">
        <v>1043</v>
      </c>
      <c r="E980" s="64" t="s">
        <v>259</v>
      </c>
      <c r="F980" s="55">
        <v>1</v>
      </c>
      <c r="G980" s="56">
        <v>82.92</v>
      </c>
      <c r="H980" s="56">
        <f t="shared" si="48"/>
        <v>82.92</v>
      </c>
    </row>
    <row r="981" spans="1:8" ht="15" customHeight="1" thickBot="1">
      <c r="A981" s="68" t="s">
        <v>354</v>
      </c>
      <c r="B981" s="68"/>
      <c r="C981" s="68"/>
      <c r="D981" s="65"/>
      <c r="E981" s="65"/>
      <c r="F981" s="57"/>
      <c r="G981" s="74" t="s">
        <v>976</v>
      </c>
      <c r="H981" s="75">
        <f>SUM(H967:H980)</f>
        <v>343.88000000000005</v>
      </c>
    </row>
    <row r="982" spans="1:8" ht="0.75" customHeight="1" thickTop="1">
      <c r="A982" s="98" t="s">
        <v>354</v>
      </c>
      <c r="B982" s="98"/>
      <c r="C982" s="98"/>
      <c r="D982" s="99"/>
      <c r="E982" s="99"/>
      <c r="F982" s="92"/>
      <c r="G982" s="93"/>
      <c r="H982" s="93"/>
    </row>
    <row r="983" spans="1:8" ht="18" customHeight="1">
      <c r="A983" s="60" t="s">
        <v>42</v>
      </c>
      <c r="B983" s="60" t="s">
        <v>346</v>
      </c>
      <c r="C983" s="60" t="s">
        <v>347</v>
      </c>
      <c r="D983" s="67" t="s">
        <v>348</v>
      </c>
      <c r="E983" s="60" t="s">
        <v>349</v>
      </c>
      <c r="F983" s="54" t="s">
        <v>350</v>
      </c>
      <c r="G983" s="73" t="s">
        <v>351</v>
      </c>
      <c r="H983" s="73" t="s">
        <v>352</v>
      </c>
    </row>
    <row r="984" spans="1:8" ht="36" customHeight="1">
      <c r="A984" s="96" t="s">
        <v>230</v>
      </c>
      <c r="B984" s="96" t="s">
        <v>847</v>
      </c>
      <c r="C984" s="96" t="s">
        <v>50</v>
      </c>
      <c r="D984" s="97" t="s">
        <v>224</v>
      </c>
      <c r="E984" s="96" t="s">
        <v>355</v>
      </c>
      <c r="F984" s="89"/>
      <c r="G984" s="90"/>
      <c r="H984" s="90"/>
    </row>
    <row r="985" spans="1:8" ht="48" customHeight="1">
      <c r="A985" s="64" t="s">
        <v>362</v>
      </c>
      <c r="B985" s="64" t="s">
        <v>848</v>
      </c>
      <c r="C985" s="64" t="s">
        <v>50</v>
      </c>
      <c r="D985" s="59" t="s">
        <v>849</v>
      </c>
      <c r="E985" s="64" t="s">
        <v>552</v>
      </c>
      <c r="F985" s="55">
        <v>4.8300000000000003E-2</v>
      </c>
      <c r="G985" s="56">
        <v>12.27</v>
      </c>
      <c r="H985" s="56">
        <f t="shared" ref="H985:H993" si="50">ROUND(F985*G985,2)</f>
        <v>0.59</v>
      </c>
    </row>
    <row r="986" spans="1:8" ht="36" customHeight="1">
      <c r="A986" s="64" t="s">
        <v>362</v>
      </c>
      <c r="B986" s="64" t="s">
        <v>850</v>
      </c>
      <c r="C986" s="64" t="s">
        <v>50</v>
      </c>
      <c r="D986" s="59" t="s">
        <v>851</v>
      </c>
      <c r="E986" s="64" t="s">
        <v>552</v>
      </c>
      <c r="F986" s="55">
        <v>4.1000000000000003E-3</v>
      </c>
      <c r="G986" s="56">
        <v>11.76</v>
      </c>
      <c r="H986" s="56">
        <f t="shared" si="50"/>
        <v>0.05</v>
      </c>
    </row>
    <row r="987" spans="1:8" ht="48" customHeight="1">
      <c r="A987" s="64" t="s">
        <v>362</v>
      </c>
      <c r="B987" s="64" t="s">
        <v>852</v>
      </c>
      <c r="C987" s="64" t="s">
        <v>50</v>
      </c>
      <c r="D987" s="59" t="s">
        <v>853</v>
      </c>
      <c r="E987" s="64" t="s">
        <v>555</v>
      </c>
      <c r="F987" s="55">
        <v>0.15040000000000001</v>
      </c>
      <c r="G987" s="56">
        <v>0.81</v>
      </c>
      <c r="H987" s="56">
        <f t="shared" si="50"/>
        <v>0.12</v>
      </c>
    </row>
    <row r="988" spans="1:8" ht="36" customHeight="1">
      <c r="A988" s="64" t="s">
        <v>362</v>
      </c>
      <c r="B988" s="64" t="s">
        <v>854</v>
      </c>
      <c r="C988" s="64" t="s">
        <v>50</v>
      </c>
      <c r="D988" s="59" t="s">
        <v>855</v>
      </c>
      <c r="E988" s="64" t="s">
        <v>555</v>
      </c>
      <c r="F988" s="55">
        <v>0.19470000000000001</v>
      </c>
      <c r="G988" s="56">
        <v>0.61</v>
      </c>
      <c r="H988" s="56">
        <f t="shared" si="50"/>
        <v>0.12</v>
      </c>
    </row>
    <row r="989" spans="1:8" ht="24" customHeight="1">
      <c r="A989" s="64" t="s">
        <v>362</v>
      </c>
      <c r="B989" s="64" t="s">
        <v>856</v>
      </c>
      <c r="C989" s="64" t="s">
        <v>50</v>
      </c>
      <c r="D989" s="59" t="s">
        <v>857</v>
      </c>
      <c r="E989" s="64" t="s">
        <v>246</v>
      </c>
      <c r="F989" s="55">
        <v>0.39750000000000002</v>
      </c>
      <c r="G989" s="56">
        <v>19.23</v>
      </c>
      <c r="H989" s="56">
        <f t="shared" si="50"/>
        <v>7.64</v>
      </c>
    </row>
    <row r="990" spans="1:8" ht="24" customHeight="1">
      <c r="A990" s="64" t="s">
        <v>362</v>
      </c>
      <c r="B990" s="64" t="s">
        <v>700</v>
      </c>
      <c r="C990" s="64" t="s">
        <v>50</v>
      </c>
      <c r="D990" s="59" t="s">
        <v>245</v>
      </c>
      <c r="E990" s="64" t="s">
        <v>246</v>
      </c>
      <c r="F990" s="55">
        <v>0.39567147613762377</v>
      </c>
      <c r="G990" s="56">
        <v>18.02</v>
      </c>
      <c r="H990" s="56">
        <f t="shared" si="50"/>
        <v>7.13</v>
      </c>
    </row>
    <row r="991" spans="1:8" ht="24" customHeight="1">
      <c r="A991" s="64" t="s">
        <v>356</v>
      </c>
      <c r="B991" s="64" t="s">
        <v>858</v>
      </c>
      <c r="C991" s="64" t="s">
        <v>50</v>
      </c>
      <c r="D991" s="59" t="s">
        <v>859</v>
      </c>
      <c r="E991" s="64" t="s">
        <v>382</v>
      </c>
      <c r="F991" s="55">
        <v>5.6800000000000003E-2</v>
      </c>
      <c r="G991" s="56">
        <v>84.17</v>
      </c>
      <c r="H991" s="56">
        <f t="shared" si="50"/>
        <v>4.78</v>
      </c>
    </row>
    <row r="992" spans="1:8" ht="48" customHeight="1">
      <c r="A992" s="64" t="s">
        <v>356</v>
      </c>
      <c r="B992" s="64" t="s">
        <v>860</v>
      </c>
      <c r="C992" s="64" t="s">
        <v>50</v>
      </c>
      <c r="D992" s="59" t="s">
        <v>861</v>
      </c>
      <c r="E992" s="64" t="s">
        <v>355</v>
      </c>
      <c r="F992" s="55">
        <v>1.0487</v>
      </c>
      <c r="G992" s="56">
        <v>48.69</v>
      </c>
      <c r="H992" s="56">
        <f t="shared" si="50"/>
        <v>51.06</v>
      </c>
    </row>
    <row r="993" spans="1:8" ht="24" customHeight="1">
      <c r="A993" s="64" t="s">
        <v>356</v>
      </c>
      <c r="B993" s="64" t="s">
        <v>862</v>
      </c>
      <c r="C993" s="64" t="s">
        <v>50</v>
      </c>
      <c r="D993" s="59" t="s">
        <v>863</v>
      </c>
      <c r="E993" s="64" t="s">
        <v>382</v>
      </c>
      <c r="F993" s="55">
        <v>6.4999999999999997E-3</v>
      </c>
      <c r="G993" s="56">
        <v>93.57</v>
      </c>
      <c r="H993" s="56">
        <f t="shared" si="50"/>
        <v>0.61</v>
      </c>
    </row>
    <row r="994" spans="1:8" ht="15" customHeight="1" thickBot="1">
      <c r="A994" s="68" t="s">
        <v>354</v>
      </c>
      <c r="B994" s="68"/>
      <c r="C994" s="68"/>
      <c r="D994" s="65"/>
      <c r="E994" s="65"/>
      <c r="F994" s="57"/>
      <c r="G994" s="74" t="s">
        <v>976</v>
      </c>
      <c r="H994" s="75">
        <f>SUM(H985:H993)</f>
        <v>72.100000000000009</v>
      </c>
    </row>
    <row r="995" spans="1:8" ht="0.95" customHeight="1" thickTop="1">
      <c r="A995" s="98" t="s">
        <v>354</v>
      </c>
      <c r="B995" s="98"/>
      <c r="C995" s="98"/>
      <c r="D995" s="99"/>
      <c r="E995" s="99"/>
      <c r="F995" s="92"/>
      <c r="G995" s="93"/>
      <c r="H995" s="93"/>
    </row>
    <row r="996" spans="1:8" ht="18" customHeight="1">
      <c r="A996" s="60" t="s">
        <v>43</v>
      </c>
      <c r="B996" s="60" t="s">
        <v>346</v>
      </c>
      <c r="C996" s="60" t="s">
        <v>347</v>
      </c>
      <c r="D996" s="67" t="s">
        <v>348</v>
      </c>
      <c r="E996" s="60" t="s">
        <v>349</v>
      </c>
      <c r="F996" s="54" t="s">
        <v>350</v>
      </c>
      <c r="G996" s="73" t="s">
        <v>351</v>
      </c>
      <c r="H996" s="73" t="s">
        <v>352</v>
      </c>
    </row>
    <row r="997" spans="1:8" ht="24" customHeight="1">
      <c r="A997" s="96" t="s">
        <v>230</v>
      </c>
      <c r="B997" s="96" t="s">
        <v>864</v>
      </c>
      <c r="C997" s="96" t="s">
        <v>53</v>
      </c>
      <c r="D997" s="97" t="s">
        <v>325</v>
      </c>
      <c r="E997" s="96" t="s">
        <v>355</v>
      </c>
      <c r="F997" s="89"/>
      <c r="G997" s="90"/>
      <c r="H997" s="90"/>
    </row>
    <row r="998" spans="1:8" ht="24" customHeight="1">
      <c r="A998" s="64" t="s">
        <v>362</v>
      </c>
      <c r="B998" s="64" t="s">
        <v>383</v>
      </c>
      <c r="C998" s="64" t="s">
        <v>53</v>
      </c>
      <c r="D998" s="59" t="s">
        <v>384</v>
      </c>
      <c r="E998" s="64" t="s">
        <v>382</v>
      </c>
      <c r="F998" s="55">
        <v>0.02</v>
      </c>
      <c r="G998" s="56">
        <v>449.07</v>
      </c>
      <c r="H998" s="56">
        <f>ROUND(F998*G998,2)</f>
        <v>8.98</v>
      </c>
    </row>
    <row r="999" spans="1:8" ht="24" customHeight="1">
      <c r="A999" s="64" t="s">
        <v>356</v>
      </c>
      <c r="B999" s="64" t="s">
        <v>865</v>
      </c>
      <c r="C999" s="64" t="s">
        <v>53</v>
      </c>
      <c r="D999" s="59" t="s">
        <v>866</v>
      </c>
      <c r="E999" s="64" t="s">
        <v>246</v>
      </c>
      <c r="F999" s="55">
        <v>0.6</v>
      </c>
      <c r="G999" s="56">
        <v>22.11</v>
      </c>
      <c r="H999" s="56">
        <f>ROUND(F999*G999,2)</f>
        <v>13.27</v>
      </c>
    </row>
    <row r="1000" spans="1:8" ht="24" customHeight="1">
      <c r="A1000" s="64" t="s">
        <v>356</v>
      </c>
      <c r="B1000" s="64" t="s">
        <v>395</v>
      </c>
      <c r="C1000" s="64" t="s">
        <v>53</v>
      </c>
      <c r="D1000" s="59" t="s">
        <v>396</v>
      </c>
      <c r="E1000" s="64" t="s">
        <v>246</v>
      </c>
      <c r="F1000" s="55">
        <v>0.52350289761751467</v>
      </c>
      <c r="G1000" s="56">
        <v>15.53</v>
      </c>
      <c r="H1000" s="56">
        <f>ROUND(F1000*G1000,2)</f>
        <v>8.1300000000000008</v>
      </c>
    </row>
    <row r="1001" spans="1:8" ht="24" customHeight="1">
      <c r="A1001" s="64" t="s">
        <v>356</v>
      </c>
      <c r="B1001" s="64" t="s">
        <v>399</v>
      </c>
      <c r="C1001" s="64" t="s">
        <v>53</v>
      </c>
      <c r="D1001" s="59" t="s">
        <v>400</v>
      </c>
      <c r="E1001" s="64" t="s">
        <v>11</v>
      </c>
      <c r="F1001" s="55">
        <v>1.3</v>
      </c>
      <c r="G1001" s="56">
        <v>0.52</v>
      </c>
      <c r="H1001" s="56">
        <f>ROUND(F1001*G1001,2)</f>
        <v>0.68</v>
      </c>
    </row>
    <row r="1002" spans="1:8" ht="24" customHeight="1">
      <c r="A1002" s="64" t="s">
        <v>356</v>
      </c>
      <c r="B1002" s="64" t="s">
        <v>867</v>
      </c>
      <c r="C1002" s="64" t="s">
        <v>53</v>
      </c>
      <c r="D1002" s="59" t="s">
        <v>868</v>
      </c>
      <c r="E1002" s="64" t="s">
        <v>355</v>
      </c>
      <c r="F1002" s="55">
        <v>1.07</v>
      </c>
      <c r="G1002" s="56">
        <v>25</v>
      </c>
      <c r="H1002" s="56">
        <f>ROUND(F1002*G1002,2)</f>
        <v>26.75</v>
      </c>
    </row>
    <row r="1003" spans="1:8" ht="15" customHeight="1" thickBot="1">
      <c r="A1003" s="68" t="s">
        <v>354</v>
      </c>
      <c r="B1003" s="68"/>
      <c r="C1003" s="68"/>
      <c r="D1003" s="65"/>
      <c r="E1003" s="65"/>
      <c r="F1003" s="57"/>
      <c r="G1003" s="74" t="s">
        <v>976</v>
      </c>
      <c r="H1003" s="75">
        <f>SUM(H998:H1002)</f>
        <v>57.81</v>
      </c>
    </row>
    <row r="1004" spans="1:8" ht="0.95" customHeight="1" thickTop="1">
      <c r="A1004" s="98" t="s">
        <v>354</v>
      </c>
      <c r="B1004" s="98"/>
      <c r="C1004" s="98"/>
      <c r="D1004" s="99"/>
      <c r="E1004" s="99"/>
      <c r="F1004" s="92"/>
      <c r="G1004" s="93"/>
      <c r="H1004" s="93"/>
    </row>
    <row r="1005" spans="1:8" ht="18" customHeight="1">
      <c r="A1005" s="60" t="s">
        <v>44</v>
      </c>
      <c r="B1005" s="60" t="s">
        <v>346</v>
      </c>
      <c r="C1005" s="60" t="s">
        <v>347</v>
      </c>
      <c r="D1005" s="67" t="s">
        <v>348</v>
      </c>
      <c r="E1005" s="60" t="s">
        <v>349</v>
      </c>
      <c r="F1005" s="54" t="s">
        <v>350</v>
      </c>
      <c r="G1005" s="73" t="s">
        <v>351</v>
      </c>
      <c r="H1005" s="73" t="s">
        <v>352</v>
      </c>
    </row>
    <row r="1006" spans="1:8" ht="36" customHeight="1">
      <c r="A1006" s="96" t="s">
        <v>230</v>
      </c>
      <c r="B1006" s="96" t="s">
        <v>869</v>
      </c>
      <c r="C1006" s="96" t="s">
        <v>53</v>
      </c>
      <c r="D1006" s="97" t="s">
        <v>326</v>
      </c>
      <c r="E1006" s="96" t="s">
        <v>2</v>
      </c>
      <c r="F1006" s="89"/>
      <c r="G1006" s="90"/>
      <c r="H1006" s="90"/>
    </row>
    <row r="1007" spans="1:8" ht="24" customHeight="1">
      <c r="A1007" s="64" t="s">
        <v>362</v>
      </c>
      <c r="B1007" s="64" t="s">
        <v>383</v>
      </c>
      <c r="C1007" s="64" t="s">
        <v>53</v>
      </c>
      <c r="D1007" s="59" t="s">
        <v>384</v>
      </c>
      <c r="E1007" s="64" t="s">
        <v>382</v>
      </c>
      <c r="F1007" s="55">
        <v>1.2999999999999999E-3</v>
      </c>
      <c r="G1007" s="56">
        <v>449.07</v>
      </c>
      <c r="H1007" s="56">
        <f>ROUND(F1007*G1007,2)</f>
        <v>0.57999999999999996</v>
      </c>
    </row>
    <row r="1008" spans="1:8" ht="24" customHeight="1">
      <c r="A1008" s="64" t="s">
        <v>356</v>
      </c>
      <c r="B1008" s="64" t="s">
        <v>391</v>
      </c>
      <c r="C1008" s="64" t="s">
        <v>53</v>
      </c>
      <c r="D1008" s="59" t="s">
        <v>392</v>
      </c>
      <c r="E1008" s="64" t="s">
        <v>246</v>
      </c>
      <c r="F1008" s="55">
        <v>0.25</v>
      </c>
      <c r="G1008" s="56">
        <v>22.11</v>
      </c>
      <c r="H1008" s="56">
        <f>ROUND(F1008*G1008,2)</f>
        <v>5.53</v>
      </c>
    </row>
    <row r="1009" spans="1:8" ht="24" customHeight="1">
      <c r="A1009" s="64" t="s">
        <v>356</v>
      </c>
      <c r="B1009" s="64" t="s">
        <v>395</v>
      </c>
      <c r="C1009" s="64" t="s">
        <v>53</v>
      </c>
      <c r="D1009" s="59" t="s">
        <v>396</v>
      </c>
      <c r="E1009" s="64" t="s">
        <v>246</v>
      </c>
      <c r="F1009" s="55">
        <v>0.7</v>
      </c>
      <c r="G1009" s="56">
        <v>15.53</v>
      </c>
      <c r="H1009" s="56">
        <f>ROUND(F1009*G1009,2)</f>
        <v>10.87</v>
      </c>
    </row>
    <row r="1010" spans="1:8" ht="36" customHeight="1">
      <c r="A1010" s="64" t="s">
        <v>356</v>
      </c>
      <c r="B1010" s="64" t="s">
        <v>870</v>
      </c>
      <c r="C1010" s="64" t="s">
        <v>53</v>
      </c>
      <c r="D1010" s="59" t="s">
        <v>871</v>
      </c>
      <c r="E1010" s="64" t="s">
        <v>2</v>
      </c>
      <c r="F1010" s="55">
        <v>1</v>
      </c>
      <c r="G1010" s="56">
        <v>17</v>
      </c>
      <c r="H1010" s="56">
        <f>ROUND(F1010*G1010,2)</f>
        <v>17</v>
      </c>
    </row>
    <row r="1011" spans="1:8" ht="15" customHeight="1" thickBot="1">
      <c r="A1011" s="68" t="s">
        <v>354</v>
      </c>
      <c r="B1011" s="68"/>
      <c r="C1011" s="68"/>
      <c r="D1011" s="65"/>
      <c r="E1011" s="65"/>
      <c r="F1011" s="57"/>
      <c r="G1011" s="74" t="s">
        <v>976</v>
      </c>
      <c r="H1011" s="75">
        <f>SUM(H1007:H1010)</f>
        <v>33.980000000000004</v>
      </c>
    </row>
    <row r="1012" spans="1:8" ht="0.95" customHeight="1" thickTop="1">
      <c r="A1012" s="98" t="s">
        <v>354</v>
      </c>
      <c r="B1012" s="98"/>
      <c r="C1012" s="98"/>
      <c r="D1012" s="99"/>
      <c r="E1012" s="99"/>
      <c r="F1012" s="92"/>
      <c r="G1012" s="93"/>
      <c r="H1012" s="93"/>
    </row>
    <row r="1013" spans="1:8" ht="18" customHeight="1">
      <c r="A1013" s="60" t="s">
        <v>45</v>
      </c>
      <c r="B1013" s="60" t="s">
        <v>346</v>
      </c>
      <c r="C1013" s="60" t="s">
        <v>347</v>
      </c>
      <c r="D1013" s="67" t="s">
        <v>348</v>
      </c>
      <c r="E1013" s="60" t="s">
        <v>349</v>
      </c>
      <c r="F1013" s="54" t="s">
        <v>350</v>
      </c>
      <c r="G1013" s="73" t="s">
        <v>351</v>
      </c>
      <c r="H1013" s="73" t="s">
        <v>352</v>
      </c>
    </row>
    <row r="1014" spans="1:8" ht="24" customHeight="1">
      <c r="A1014" s="96" t="s">
        <v>230</v>
      </c>
      <c r="B1014" s="96" t="s">
        <v>872</v>
      </c>
      <c r="C1014" s="96" t="s">
        <v>53</v>
      </c>
      <c r="D1014" s="97" t="s">
        <v>327</v>
      </c>
      <c r="E1014" s="96" t="s">
        <v>382</v>
      </c>
      <c r="F1014" s="89"/>
      <c r="G1014" s="90"/>
      <c r="H1014" s="90"/>
    </row>
    <row r="1015" spans="1:8" ht="24" customHeight="1">
      <c r="A1015" s="64" t="s">
        <v>356</v>
      </c>
      <c r="B1015" s="64" t="s">
        <v>395</v>
      </c>
      <c r="C1015" s="64" t="s">
        <v>53</v>
      </c>
      <c r="D1015" s="59" t="s">
        <v>396</v>
      </c>
      <c r="E1015" s="64" t="s">
        <v>246</v>
      </c>
      <c r="F1015" s="55">
        <v>0.80038634900193173</v>
      </c>
      <c r="G1015" s="56">
        <v>15.53</v>
      </c>
      <c r="H1015" s="56">
        <f>ROUND(F1015*G1015,2)</f>
        <v>12.43</v>
      </c>
    </row>
    <row r="1016" spans="1:8" ht="15" customHeight="1" thickBot="1">
      <c r="A1016" s="68" t="s">
        <v>354</v>
      </c>
      <c r="B1016" s="68"/>
      <c r="C1016" s="68"/>
      <c r="D1016" s="65"/>
      <c r="E1016" s="65"/>
      <c r="F1016" s="57"/>
      <c r="G1016" s="74" t="s">
        <v>976</v>
      </c>
      <c r="H1016" s="75">
        <f>SUM(H1015)</f>
        <v>12.43</v>
      </c>
    </row>
    <row r="1017" spans="1:8" ht="0.95" customHeight="1" thickTop="1">
      <c r="A1017" s="98" t="s">
        <v>354</v>
      </c>
      <c r="B1017" s="98"/>
      <c r="C1017" s="98"/>
      <c r="D1017" s="99"/>
      <c r="E1017" s="99"/>
      <c r="F1017" s="92"/>
      <c r="G1017" s="93"/>
      <c r="H1017" s="93"/>
    </row>
    <row r="1018" spans="1:8" ht="18" customHeight="1">
      <c r="A1018" s="60" t="s">
        <v>122</v>
      </c>
      <c r="B1018" s="60" t="s">
        <v>346</v>
      </c>
      <c r="C1018" s="60" t="s">
        <v>347</v>
      </c>
      <c r="D1018" s="67" t="s">
        <v>348</v>
      </c>
      <c r="E1018" s="60" t="s">
        <v>349</v>
      </c>
      <c r="F1018" s="54" t="s">
        <v>350</v>
      </c>
      <c r="G1018" s="73" t="s">
        <v>351</v>
      </c>
      <c r="H1018" s="73" t="s">
        <v>352</v>
      </c>
    </row>
    <row r="1019" spans="1:8" ht="24" customHeight="1">
      <c r="A1019" s="96" t="s">
        <v>230</v>
      </c>
      <c r="B1019" s="96" t="s">
        <v>873</v>
      </c>
      <c r="C1019" s="96" t="s">
        <v>53</v>
      </c>
      <c r="D1019" s="97" t="s">
        <v>328</v>
      </c>
      <c r="E1019" s="96" t="s">
        <v>2</v>
      </c>
      <c r="F1019" s="89"/>
      <c r="G1019" s="90"/>
      <c r="H1019" s="90"/>
    </row>
    <row r="1020" spans="1:8" ht="24" customHeight="1">
      <c r="A1020" s="64" t="s">
        <v>362</v>
      </c>
      <c r="B1020" s="64" t="s">
        <v>674</v>
      </c>
      <c r="C1020" s="64" t="s">
        <v>53</v>
      </c>
      <c r="D1020" s="59" t="s">
        <v>874</v>
      </c>
      <c r="E1020" s="64" t="s">
        <v>382</v>
      </c>
      <c r="F1020" s="55">
        <v>0.22</v>
      </c>
      <c r="G1020" s="56">
        <v>395.57</v>
      </c>
      <c r="H1020" s="56">
        <f>ROUND(F1020*G1020,2)</f>
        <v>87.03</v>
      </c>
    </row>
    <row r="1021" spans="1:8" ht="24" customHeight="1">
      <c r="A1021" s="64" t="s">
        <v>362</v>
      </c>
      <c r="B1021" s="64" t="s">
        <v>875</v>
      </c>
      <c r="C1021" s="64" t="s">
        <v>53</v>
      </c>
      <c r="D1021" s="59" t="s">
        <v>876</v>
      </c>
      <c r="E1021" s="64" t="s">
        <v>11</v>
      </c>
      <c r="F1021" s="55">
        <v>18.680009999999999</v>
      </c>
      <c r="G1021" s="56">
        <v>10.720551006129012</v>
      </c>
      <c r="H1021" s="56">
        <f>ROUND(F1021*G1021,2)</f>
        <v>200.26</v>
      </c>
    </row>
    <row r="1022" spans="1:8" ht="24" customHeight="1">
      <c r="A1022" s="64" t="s">
        <v>362</v>
      </c>
      <c r="B1022" s="64" t="s">
        <v>608</v>
      </c>
      <c r="C1022" s="64" t="s">
        <v>53</v>
      </c>
      <c r="D1022" s="59" t="s">
        <v>609</v>
      </c>
      <c r="E1022" s="64" t="s">
        <v>355</v>
      </c>
      <c r="F1022" s="55">
        <v>0.88</v>
      </c>
      <c r="G1022" s="56">
        <v>50.66</v>
      </c>
      <c r="H1022" s="56">
        <f>ROUND(F1022*G1022,2)</f>
        <v>44.58</v>
      </c>
    </row>
    <row r="1023" spans="1:8" ht="15" customHeight="1" thickBot="1">
      <c r="A1023" s="68" t="s">
        <v>354</v>
      </c>
      <c r="B1023" s="68"/>
      <c r="C1023" s="68"/>
      <c r="D1023" s="65"/>
      <c r="E1023" s="65"/>
      <c r="F1023" s="57"/>
      <c r="G1023" s="74" t="s">
        <v>976</v>
      </c>
      <c r="H1023" s="75">
        <f>SUM(H1020:H1022)</f>
        <v>331.86999999999995</v>
      </c>
    </row>
    <row r="1024" spans="1:8" ht="0.95" customHeight="1" thickTop="1">
      <c r="A1024" s="98" t="s">
        <v>354</v>
      </c>
      <c r="B1024" s="98"/>
      <c r="C1024" s="98"/>
      <c r="D1024" s="99"/>
      <c r="E1024" s="99"/>
      <c r="F1024" s="92"/>
      <c r="G1024" s="93"/>
      <c r="H1024" s="93"/>
    </row>
    <row r="1025" spans="1:8" ht="18" customHeight="1">
      <c r="A1025" s="60" t="s">
        <v>123</v>
      </c>
      <c r="B1025" s="60" t="s">
        <v>346</v>
      </c>
      <c r="C1025" s="60" t="s">
        <v>347</v>
      </c>
      <c r="D1025" s="67" t="s">
        <v>348</v>
      </c>
      <c r="E1025" s="60" t="s">
        <v>349</v>
      </c>
      <c r="F1025" s="54" t="s">
        <v>350</v>
      </c>
      <c r="G1025" s="73" t="s">
        <v>351</v>
      </c>
      <c r="H1025" s="73" t="s">
        <v>352</v>
      </c>
    </row>
    <row r="1026" spans="1:8" ht="24" customHeight="1">
      <c r="A1026" s="96" t="s">
        <v>230</v>
      </c>
      <c r="B1026" s="96" t="s">
        <v>877</v>
      </c>
      <c r="C1026" s="96" t="s">
        <v>343</v>
      </c>
      <c r="D1026" s="97" t="s">
        <v>241</v>
      </c>
      <c r="E1026" s="96" t="s">
        <v>321</v>
      </c>
      <c r="F1026" s="89"/>
      <c r="G1026" s="90"/>
      <c r="H1026" s="90"/>
    </row>
    <row r="1027" spans="1:8" ht="24" customHeight="1">
      <c r="A1027" s="64" t="s">
        <v>356</v>
      </c>
      <c r="B1027" s="64" t="s">
        <v>878</v>
      </c>
      <c r="C1027" s="64" t="s">
        <v>343</v>
      </c>
      <c r="D1027" s="59" t="s">
        <v>879</v>
      </c>
      <c r="E1027" s="83" t="s">
        <v>977</v>
      </c>
      <c r="F1027" s="84">
        <v>2.5100401606425699E-2</v>
      </c>
      <c r="G1027" s="56">
        <v>314.62240000000003</v>
      </c>
      <c r="H1027" s="56">
        <f>ROUND(F1027*G1027,2)</f>
        <v>7.9</v>
      </c>
    </row>
    <row r="1028" spans="1:8" ht="24" customHeight="1">
      <c r="A1028" s="64" t="s">
        <v>356</v>
      </c>
      <c r="B1028" s="64" t="s">
        <v>880</v>
      </c>
      <c r="C1028" s="64" t="s">
        <v>343</v>
      </c>
      <c r="D1028" s="59" t="s">
        <v>881</v>
      </c>
      <c r="E1028" s="64" t="s">
        <v>978</v>
      </c>
      <c r="F1028" s="85">
        <v>1.1926800557970144E-2</v>
      </c>
      <c r="G1028" s="56">
        <v>19.284300000000002</v>
      </c>
      <c r="H1028" s="56">
        <f t="shared" ref="H1028:H1031" si="51">ROUND(F1028*G1028,2)</f>
        <v>0.23</v>
      </c>
    </row>
    <row r="1029" spans="1:8" ht="24" customHeight="1">
      <c r="A1029" s="64" t="s">
        <v>356</v>
      </c>
      <c r="B1029" s="64" t="s">
        <v>882</v>
      </c>
      <c r="C1029" s="64" t="s">
        <v>343</v>
      </c>
      <c r="D1029" s="59" t="s">
        <v>883</v>
      </c>
      <c r="E1029" s="64" t="s">
        <v>978</v>
      </c>
      <c r="F1029" s="85">
        <v>2.5100401606425699E-2</v>
      </c>
      <c r="G1029" s="56">
        <v>30.266999999999999</v>
      </c>
      <c r="H1029" s="56">
        <f t="shared" si="51"/>
        <v>0.76</v>
      </c>
    </row>
    <row r="1030" spans="1:8" ht="24" customHeight="1">
      <c r="A1030" s="64" t="s">
        <v>356</v>
      </c>
      <c r="B1030" s="64" t="s">
        <v>343</v>
      </c>
      <c r="C1030" s="64" t="s">
        <v>884</v>
      </c>
      <c r="D1030" s="59" t="s">
        <v>885</v>
      </c>
      <c r="E1030" s="79" t="s">
        <v>832</v>
      </c>
      <c r="F1030" s="80">
        <v>0.25</v>
      </c>
      <c r="G1030" s="76">
        <v>2045</v>
      </c>
      <c r="H1030" s="56">
        <f t="shared" si="51"/>
        <v>511.25</v>
      </c>
    </row>
    <row r="1031" spans="1:8" ht="36" customHeight="1">
      <c r="A1031" s="64" t="s">
        <v>830</v>
      </c>
      <c r="B1031" s="64" t="s">
        <v>343</v>
      </c>
      <c r="C1031" s="64" t="s">
        <v>884</v>
      </c>
      <c r="D1031" s="59" t="s">
        <v>886</v>
      </c>
      <c r="E1031" s="64" t="s">
        <v>832</v>
      </c>
      <c r="F1031" s="80">
        <v>2.801E-2</v>
      </c>
      <c r="G1031" s="76">
        <v>15.91</v>
      </c>
      <c r="H1031" s="56">
        <f t="shared" si="51"/>
        <v>0.45</v>
      </c>
    </row>
    <row r="1032" spans="1:8" ht="15" customHeight="1" thickBot="1">
      <c r="A1032" s="68" t="s">
        <v>354</v>
      </c>
      <c r="B1032" s="68"/>
      <c r="C1032" s="68"/>
      <c r="D1032" s="65"/>
      <c r="E1032" s="65"/>
      <c r="F1032" s="57"/>
      <c r="G1032" s="74" t="s">
        <v>976</v>
      </c>
      <c r="H1032" s="75">
        <f>SUM(H1027:H1031)</f>
        <v>520.59</v>
      </c>
    </row>
    <row r="1033" spans="1:8" ht="0.95" customHeight="1" thickTop="1">
      <c r="A1033" s="91"/>
      <c r="B1033" s="91"/>
      <c r="C1033" s="91"/>
      <c r="D1033" s="94"/>
      <c r="E1033" s="94"/>
      <c r="F1033" s="94"/>
      <c r="G1033" s="95"/>
      <c r="H1033" s="95"/>
    </row>
    <row r="1034" spans="1:8" ht="18" customHeight="1">
      <c r="A1034" s="60" t="s">
        <v>124</v>
      </c>
      <c r="B1034" s="60" t="s">
        <v>346</v>
      </c>
      <c r="C1034" s="60" t="s">
        <v>347</v>
      </c>
      <c r="D1034" s="67" t="s">
        <v>348</v>
      </c>
      <c r="E1034" s="60" t="s">
        <v>349</v>
      </c>
      <c r="F1034" s="54" t="s">
        <v>350</v>
      </c>
      <c r="G1034" s="73" t="s">
        <v>351</v>
      </c>
      <c r="H1034" s="73" t="s">
        <v>352</v>
      </c>
    </row>
    <row r="1035" spans="1:8">
      <c r="A1035" s="96" t="s">
        <v>230</v>
      </c>
      <c r="B1035" s="96" t="s">
        <v>230</v>
      </c>
      <c r="C1035" s="96" t="s">
        <v>54</v>
      </c>
      <c r="D1035" s="97" t="s">
        <v>231</v>
      </c>
      <c r="E1035" s="96" t="s">
        <v>259</v>
      </c>
      <c r="F1035" s="89"/>
      <c r="G1035" s="90"/>
      <c r="H1035" s="90"/>
    </row>
    <row r="1036" spans="1:8" ht="27.75" customHeight="1">
      <c r="A1036" s="64"/>
      <c r="B1036" s="64" t="s">
        <v>242</v>
      </c>
      <c r="C1036" s="64" t="s">
        <v>77</v>
      </c>
      <c r="D1036" s="59" t="s">
        <v>243</v>
      </c>
      <c r="E1036" s="64" t="s">
        <v>57</v>
      </c>
      <c r="F1036" s="55">
        <v>1</v>
      </c>
      <c r="G1036" s="56">
        <v>11.5</v>
      </c>
      <c r="H1036" s="56">
        <f>ROUND(F1036*G1036,2)</f>
        <v>11.5</v>
      </c>
    </row>
    <row r="1037" spans="1:8" ht="24" customHeight="1">
      <c r="A1037" s="64"/>
      <c r="B1037" s="64">
        <v>88316</v>
      </c>
      <c r="C1037" s="64" t="s">
        <v>50</v>
      </c>
      <c r="D1037" s="59" t="s">
        <v>245</v>
      </c>
      <c r="E1037" s="64" t="s">
        <v>246</v>
      </c>
      <c r="F1037" s="55">
        <v>2.9966703662597165E-2</v>
      </c>
      <c r="G1037" s="56">
        <v>18.02</v>
      </c>
      <c r="H1037" s="56">
        <f>ROUND(F1037*G1037,2)</f>
        <v>0.54</v>
      </c>
    </row>
    <row r="1038" spans="1:8" ht="24" customHeight="1">
      <c r="A1038" s="64"/>
      <c r="B1038" s="64" t="s">
        <v>247</v>
      </c>
      <c r="C1038" s="64" t="s">
        <v>50</v>
      </c>
      <c r="D1038" s="59" t="s">
        <v>248</v>
      </c>
      <c r="E1038" s="64" t="s">
        <v>246</v>
      </c>
      <c r="F1038" s="55">
        <v>5.0000000000000001E-3</v>
      </c>
      <c r="G1038" s="56">
        <v>22.22</v>
      </c>
      <c r="H1038" s="56">
        <f>ROUND(F1038*G1038,2)</f>
        <v>0.11</v>
      </c>
    </row>
    <row r="1039" spans="1:8" ht="15" customHeight="1" thickBot="1">
      <c r="A1039" s="68" t="s">
        <v>354</v>
      </c>
      <c r="B1039" s="68"/>
      <c r="C1039" s="68"/>
      <c r="D1039" s="65"/>
      <c r="E1039" s="65"/>
      <c r="F1039" s="57"/>
      <c r="G1039" s="74" t="s">
        <v>976</v>
      </c>
      <c r="H1039" s="75">
        <f>SUM(H1036:H1038)</f>
        <v>12.149999999999999</v>
      </c>
    </row>
    <row r="1040" spans="1:8" ht="0.75" customHeight="1" thickTop="1">
      <c r="A1040" s="98" t="s">
        <v>354</v>
      </c>
      <c r="B1040" s="98"/>
      <c r="C1040" s="98"/>
      <c r="D1040" s="99"/>
      <c r="E1040" s="99"/>
      <c r="F1040" s="92"/>
      <c r="G1040" s="93"/>
      <c r="H1040" s="93"/>
    </row>
    <row r="1041" spans="1:8" ht="18" customHeight="1">
      <c r="A1041" s="60" t="s">
        <v>125</v>
      </c>
      <c r="B1041" s="60" t="s">
        <v>346</v>
      </c>
      <c r="C1041" s="60" t="s">
        <v>347</v>
      </c>
      <c r="D1041" s="67" t="s">
        <v>348</v>
      </c>
      <c r="E1041" s="60" t="s">
        <v>349</v>
      </c>
      <c r="F1041" s="54" t="s">
        <v>350</v>
      </c>
      <c r="G1041" s="73" t="s">
        <v>351</v>
      </c>
      <c r="H1041" s="73" t="s">
        <v>352</v>
      </c>
    </row>
    <row r="1042" spans="1:8">
      <c r="A1042" s="96" t="s">
        <v>230</v>
      </c>
      <c r="B1042" s="96" t="s">
        <v>230</v>
      </c>
      <c r="C1042" s="96" t="s">
        <v>55</v>
      </c>
      <c r="D1042" s="97" t="s">
        <v>232</v>
      </c>
      <c r="E1042" s="96" t="s">
        <v>259</v>
      </c>
      <c r="F1042" s="89"/>
      <c r="G1042" s="90"/>
      <c r="H1042" s="90"/>
    </row>
    <row r="1043" spans="1:8" ht="27.75" customHeight="1">
      <c r="A1043" s="64"/>
      <c r="B1043" s="64" t="s">
        <v>242</v>
      </c>
      <c r="C1043" s="64" t="s">
        <v>77</v>
      </c>
      <c r="D1043" s="59" t="s">
        <v>243</v>
      </c>
      <c r="E1043" s="64" t="s">
        <v>57</v>
      </c>
      <c r="F1043" s="55">
        <v>1</v>
      </c>
      <c r="G1043" s="56">
        <v>11.5</v>
      </c>
      <c r="H1043" s="56">
        <f>ROUND(F1043*G1043,2)</f>
        <v>11.5</v>
      </c>
    </row>
    <row r="1044" spans="1:8" ht="24" customHeight="1">
      <c r="A1044" s="64"/>
      <c r="B1044" s="64" t="s">
        <v>244</v>
      </c>
      <c r="C1044" s="64" t="s">
        <v>50</v>
      </c>
      <c r="D1044" s="59" t="s">
        <v>245</v>
      </c>
      <c r="E1044" s="64" t="s">
        <v>246</v>
      </c>
      <c r="F1044" s="55">
        <v>0.18312985571587129</v>
      </c>
      <c r="G1044" s="56">
        <v>18.02</v>
      </c>
      <c r="H1044" s="56">
        <f>ROUND(F1044*G1044,2)</f>
        <v>3.3</v>
      </c>
    </row>
    <row r="1045" spans="1:8" ht="24" customHeight="1">
      <c r="A1045" s="64"/>
      <c r="B1045" s="64">
        <v>88441</v>
      </c>
      <c r="C1045" s="64" t="s">
        <v>50</v>
      </c>
      <c r="D1045" s="59" t="s">
        <v>248</v>
      </c>
      <c r="E1045" s="64" t="s">
        <v>246</v>
      </c>
      <c r="F1045" s="55">
        <v>5.0000000000000001E-3</v>
      </c>
      <c r="G1045" s="56">
        <v>22.22</v>
      </c>
      <c r="H1045" s="56">
        <f>ROUND(F1045*G1045,2)</f>
        <v>0.11</v>
      </c>
    </row>
    <row r="1046" spans="1:8" ht="15" customHeight="1">
      <c r="A1046" s="68" t="s">
        <v>354</v>
      </c>
      <c r="B1046" s="68"/>
      <c r="C1046" s="68"/>
      <c r="D1046" s="65"/>
      <c r="E1046" s="65"/>
      <c r="F1046" s="57"/>
      <c r="G1046" s="74" t="s">
        <v>976</v>
      </c>
      <c r="H1046" s="75">
        <f>SUM(H1043:H1045)</f>
        <v>14.91</v>
      </c>
    </row>
    <row r="1047" spans="1:8" ht="29.25" customHeight="1">
      <c r="A1047" s="208" t="s">
        <v>887</v>
      </c>
      <c r="B1047" s="210"/>
      <c r="C1047" s="210"/>
      <c r="D1047" s="210"/>
      <c r="E1047" s="210"/>
      <c r="F1047" s="210"/>
      <c r="G1047" s="210"/>
      <c r="H1047" s="210"/>
    </row>
    <row r="1048" spans="1:8" ht="18" customHeight="1" thickBot="1">
      <c r="A1048" s="60"/>
      <c r="B1048" s="60" t="s">
        <v>346</v>
      </c>
      <c r="C1048" s="60" t="s">
        <v>347</v>
      </c>
      <c r="D1048" s="112" t="s">
        <v>348</v>
      </c>
      <c r="E1048" s="115" t="s">
        <v>349</v>
      </c>
      <c r="F1048" s="114" t="s">
        <v>350</v>
      </c>
      <c r="G1048" s="114" t="s">
        <v>351</v>
      </c>
      <c r="H1048" s="114" t="s">
        <v>352</v>
      </c>
    </row>
    <row r="1049" spans="1:8" ht="0.95" customHeight="1" thickTop="1">
      <c r="A1049" s="69"/>
      <c r="B1049" s="69"/>
      <c r="C1049" s="69"/>
      <c r="D1049" s="52"/>
      <c r="E1049" s="52"/>
      <c r="F1049" s="52"/>
      <c r="G1049" s="52"/>
      <c r="H1049" s="52"/>
    </row>
    <row r="1050" spans="1:8" ht="18" customHeight="1">
      <c r="A1050" s="60"/>
      <c r="B1050" s="60" t="s">
        <v>346</v>
      </c>
      <c r="C1050" s="60" t="s">
        <v>347</v>
      </c>
      <c r="D1050" s="112" t="s">
        <v>348</v>
      </c>
      <c r="E1050" s="115" t="s">
        <v>349</v>
      </c>
      <c r="F1050" s="114" t="s">
        <v>350</v>
      </c>
      <c r="G1050" s="114" t="s">
        <v>351</v>
      </c>
      <c r="H1050" s="114" t="s">
        <v>352</v>
      </c>
    </row>
    <row r="1051" spans="1:8" ht="48" customHeight="1">
      <c r="A1051" s="105" t="s">
        <v>230</v>
      </c>
      <c r="B1051" s="105" t="s">
        <v>368</v>
      </c>
      <c r="C1051" s="105" t="s">
        <v>51</v>
      </c>
      <c r="D1051" s="113" t="s">
        <v>369</v>
      </c>
      <c r="E1051" s="105" t="s">
        <v>334</v>
      </c>
      <c r="F1051" s="106"/>
      <c r="G1051" s="107"/>
      <c r="H1051" s="107"/>
    </row>
    <row r="1052" spans="1:8" ht="24" customHeight="1">
      <c r="A1052" s="64" t="s">
        <v>362</v>
      </c>
      <c r="B1052" s="64" t="s">
        <v>363</v>
      </c>
      <c r="C1052" s="64" t="s">
        <v>51</v>
      </c>
      <c r="D1052" s="117" t="s">
        <v>364</v>
      </c>
      <c r="E1052" s="103" t="s">
        <v>365</v>
      </c>
      <c r="F1052" s="101">
        <v>1.318529862174578</v>
      </c>
      <c r="G1052" s="124">
        <v>19.59</v>
      </c>
      <c r="H1052" s="124">
        <f>TRUNC(F1052*G1052,2)</f>
        <v>25.83</v>
      </c>
    </row>
    <row r="1053" spans="1:8" ht="24" customHeight="1">
      <c r="A1053" s="64" t="s">
        <v>362</v>
      </c>
      <c r="B1053" s="64" t="s">
        <v>366</v>
      </c>
      <c r="C1053" s="64" t="s">
        <v>51</v>
      </c>
      <c r="D1053" s="117" t="s">
        <v>367</v>
      </c>
      <c r="E1053" s="103" t="s">
        <v>365</v>
      </c>
      <c r="F1053" s="101">
        <v>3.6666666999999999</v>
      </c>
      <c r="G1053" s="124">
        <v>24.57</v>
      </c>
      <c r="H1053" s="124">
        <f t="shared" ref="H1053:H1056" si="52">TRUNC(F1053*G1053,2)</f>
        <v>90.09</v>
      </c>
    </row>
    <row r="1054" spans="1:8" ht="48" customHeight="1">
      <c r="A1054" s="64" t="s">
        <v>362</v>
      </c>
      <c r="B1054" s="64" t="s">
        <v>969</v>
      </c>
      <c r="C1054" s="64" t="s">
        <v>51</v>
      </c>
      <c r="D1054" s="117" t="s">
        <v>970</v>
      </c>
      <c r="E1054" s="103" t="s">
        <v>355</v>
      </c>
      <c r="F1054" s="101">
        <v>0.25</v>
      </c>
      <c r="G1054" s="124">
        <v>70.95</v>
      </c>
      <c r="H1054" s="124">
        <f t="shared" si="52"/>
        <v>17.73</v>
      </c>
    </row>
    <row r="1055" spans="1:8" ht="48" customHeight="1">
      <c r="A1055" s="64" t="s">
        <v>356</v>
      </c>
      <c r="B1055" s="64" t="s">
        <v>971</v>
      </c>
      <c r="C1055" s="64" t="s">
        <v>51</v>
      </c>
      <c r="D1055" s="117" t="s">
        <v>972</v>
      </c>
      <c r="E1055" s="103" t="s">
        <v>334</v>
      </c>
      <c r="F1055" s="101">
        <v>1</v>
      </c>
      <c r="G1055" s="124">
        <v>72.91</v>
      </c>
      <c r="H1055" s="124">
        <f t="shared" si="52"/>
        <v>72.91</v>
      </c>
    </row>
    <row r="1056" spans="1:8" ht="48" customHeight="1">
      <c r="A1056" s="64" t="s">
        <v>356</v>
      </c>
      <c r="B1056" s="64" t="s">
        <v>973</v>
      </c>
      <c r="C1056" s="64" t="s">
        <v>51</v>
      </c>
      <c r="D1056" s="117" t="s">
        <v>974</v>
      </c>
      <c r="E1056" s="103" t="s">
        <v>334</v>
      </c>
      <c r="F1056" s="101">
        <v>1</v>
      </c>
      <c r="G1056" s="124">
        <v>23.67</v>
      </c>
      <c r="H1056" s="124">
        <f t="shared" si="52"/>
        <v>23.67</v>
      </c>
    </row>
    <row r="1057" spans="1:8" ht="14.25" customHeight="1" thickBot="1">
      <c r="A1057" s="126"/>
      <c r="B1057" s="126"/>
      <c r="C1057" s="126"/>
      <c r="D1057" s="116"/>
      <c r="E1057" s="116"/>
      <c r="F1057" s="211" t="s">
        <v>976</v>
      </c>
      <c r="G1057" s="211"/>
      <c r="H1057" s="109">
        <f>SUM(H1052:H1056)</f>
        <v>230.23000000000002</v>
      </c>
    </row>
    <row r="1058" spans="1:8" ht="0.95" customHeight="1" thickTop="1">
      <c r="A1058" s="125"/>
      <c r="B1058" s="125"/>
      <c r="C1058" s="125"/>
      <c r="D1058" s="108"/>
      <c r="E1058" s="108"/>
      <c r="F1058" s="108"/>
      <c r="G1058" s="108"/>
      <c r="H1058" s="108"/>
    </row>
    <row r="1059" spans="1:8" ht="18" customHeight="1">
      <c r="A1059" s="60"/>
      <c r="B1059" s="60" t="s">
        <v>346</v>
      </c>
      <c r="C1059" s="112" t="s">
        <v>347</v>
      </c>
      <c r="D1059" s="112" t="s">
        <v>348</v>
      </c>
      <c r="E1059" s="115" t="s">
        <v>349</v>
      </c>
      <c r="F1059" s="114" t="s">
        <v>350</v>
      </c>
      <c r="G1059" s="114" t="s">
        <v>351</v>
      </c>
      <c r="H1059" s="114" t="s">
        <v>352</v>
      </c>
    </row>
    <row r="1060" spans="1:8" ht="24" customHeight="1">
      <c r="A1060" s="105" t="s">
        <v>230</v>
      </c>
      <c r="B1060" s="105" t="s">
        <v>608</v>
      </c>
      <c r="C1060" s="113" t="s">
        <v>53</v>
      </c>
      <c r="D1060" s="113" t="s">
        <v>609</v>
      </c>
      <c r="E1060" s="105" t="s">
        <v>355</v>
      </c>
      <c r="F1060" s="106"/>
      <c r="G1060" s="107"/>
      <c r="H1060" s="107"/>
    </row>
    <row r="1061" spans="1:8" ht="24" customHeight="1">
      <c r="A1061" s="64" t="s">
        <v>356</v>
      </c>
      <c r="B1061" s="64" t="s">
        <v>389</v>
      </c>
      <c r="C1061" s="117" t="s">
        <v>53</v>
      </c>
      <c r="D1061" s="117" t="s">
        <v>390</v>
      </c>
      <c r="E1061" s="103" t="s">
        <v>246</v>
      </c>
      <c r="F1061" s="101">
        <v>1.25</v>
      </c>
      <c r="G1061" s="102">
        <v>22.11</v>
      </c>
      <c r="H1061" s="102">
        <f t="shared" ref="H1061:H1067" si="53">TRUNC(F1061*G1061,2)</f>
        <v>27.63</v>
      </c>
    </row>
    <row r="1062" spans="1:8" ht="24" customHeight="1">
      <c r="A1062" s="64" t="s">
        <v>356</v>
      </c>
      <c r="B1062" s="64" t="s">
        <v>395</v>
      </c>
      <c r="C1062" s="117" t="s">
        <v>53</v>
      </c>
      <c r="D1062" s="117" t="s">
        <v>396</v>
      </c>
      <c r="E1062" s="103" t="s">
        <v>246</v>
      </c>
      <c r="F1062" s="101">
        <v>0.18287186091435911</v>
      </c>
      <c r="G1062" s="102">
        <v>15.53</v>
      </c>
      <c r="H1062" s="102">
        <f t="shared" si="53"/>
        <v>2.84</v>
      </c>
    </row>
    <row r="1063" spans="1:8" ht="24" customHeight="1">
      <c r="A1063" s="64" t="s">
        <v>356</v>
      </c>
      <c r="B1063" s="64" t="s">
        <v>409</v>
      </c>
      <c r="C1063" s="117" t="s">
        <v>53</v>
      </c>
      <c r="D1063" s="117" t="s">
        <v>410</v>
      </c>
      <c r="E1063" s="103" t="s">
        <v>355</v>
      </c>
      <c r="F1063" s="101">
        <v>0.06</v>
      </c>
      <c r="G1063" s="102">
        <v>42</v>
      </c>
      <c r="H1063" s="102">
        <f t="shared" si="53"/>
        <v>2.52</v>
      </c>
    </row>
    <row r="1064" spans="1:8" ht="24" customHeight="1">
      <c r="A1064" s="64" t="s">
        <v>356</v>
      </c>
      <c r="B1064" s="64" t="s">
        <v>411</v>
      </c>
      <c r="C1064" s="117" t="s">
        <v>53</v>
      </c>
      <c r="D1064" s="117" t="s">
        <v>412</v>
      </c>
      <c r="E1064" s="103" t="s">
        <v>2</v>
      </c>
      <c r="F1064" s="101">
        <v>0.5</v>
      </c>
      <c r="G1064" s="102">
        <v>2.78</v>
      </c>
      <c r="H1064" s="102">
        <f t="shared" si="53"/>
        <v>1.39</v>
      </c>
    </row>
    <row r="1065" spans="1:8" ht="24" customHeight="1">
      <c r="A1065" s="64" t="s">
        <v>356</v>
      </c>
      <c r="B1065" s="64" t="s">
        <v>952</v>
      </c>
      <c r="C1065" s="117" t="s">
        <v>53</v>
      </c>
      <c r="D1065" s="117" t="s">
        <v>953</v>
      </c>
      <c r="E1065" s="103" t="s">
        <v>355</v>
      </c>
      <c r="F1065" s="101">
        <v>0.22</v>
      </c>
      <c r="G1065" s="102">
        <v>44.63</v>
      </c>
      <c r="H1065" s="102">
        <f t="shared" si="53"/>
        <v>9.81</v>
      </c>
    </row>
    <row r="1066" spans="1:8" ht="24" customHeight="1">
      <c r="A1066" s="64" t="s">
        <v>356</v>
      </c>
      <c r="B1066" s="64" t="s">
        <v>496</v>
      </c>
      <c r="C1066" s="117" t="s">
        <v>53</v>
      </c>
      <c r="D1066" s="117" t="s">
        <v>497</v>
      </c>
      <c r="E1066" s="103" t="s">
        <v>2</v>
      </c>
      <c r="F1066" s="101">
        <v>0.36</v>
      </c>
      <c r="G1066" s="102">
        <v>10.42</v>
      </c>
      <c r="H1066" s="102">
        <f t="shared" si="53"/>
        <v>3.75</v>
      </c>
    </row>
    <row r="1067" spans="1:8" ht="24" customHeight="1">
      <c r="A1067" s="64" t="s">
        <v>356</v>
      </c>
      <c r="B1067" s="64" t="s">
        <v>418</v>
      </c>
      <c r="C1067" s="117" t="s">
        <v>53</v>
      </c>
      <c r="D1067" s="117" t="s">
        <v>419</v>
      </c>
      <c r="E1067" s="103" t="s">
        <v>11</v>
      </c>
      <c r="F1067" s="101">
        <v>0.2</v>
      </c>
      <c r="G1067" s="102">
        <v>13.62</v>
      </c>
      <c r="H1067" s="102">
        <f t="shared" si="53"/>
        <v>2.72</v>
      </c>
    </row>
    <row r="1068" spans="1:8" ht="14.25" customHeight="1" thickBot="1">
      <c r="A1068" s="126"/>
      <c r="B1068" s="126"/>
      <c r="C1068" s="116"/>
      <c r="D1068" s="116"/>
      <c r="E1068" s="116"/>
      <c r="F1068" s="211" t="s">
        <v>976</v>
      </c>
      <c r="G1068" s="211"/>
      <c r="H1068" s="109">
        <f>SUM(H1061:H1067)</f>
        <v>50.660000000000004</v>
      </c>
    </row>
    <row r="1069" spans="1:8" ht="0.75" customHeight="1" thickTop="1">
      <c r="A1069" s="125"/>
      <c r="B1069" s="125"/>
      <c r="C1069" s="108"/>
      <c r="D1069" s="108"/>
      <c r="E1069" s="108"/>
      <c r="F1069" s="108"/>
      <c r="G1069" s="108"/>
      <c r="H1069" s="108"/>
    </row>
    <row r="1070" spans="1:8" ht="18" customHeight="1">
      <c r="A1070" s="60"/>
      <c r="B1070" s="60" t="s">
        <v>346</v>
      </c>
      <c r="C1070" s="112" t="s">
        <v>347</v>
      </c>
      <c r="D1070" s="112" t="s">
        <v>348</v>
      </c>
      <c r="E1070" s="115" t="s">
        <v>349</v>
      </c>
      <c r="F1070" s="114" t="s">
        <v>350</v>
      </c>
      <c r="G1070" s="114" t="s">
        <v>351</v>
      </c>
      <c r="H1070" s="114" t="s">
        <v>352</v>
      </c>
    </row>
    <row r="1071" spans="1:8" ht="24" customHeight="1">
      <c r="A1071" s="105" t="s">
        <v>230</v>
      </c>
      <c r="B1071" s="105" t="s">
        <v>674</v>
      </c>
      <c r="C1071" s="113" t="s">
        <v>53</v>
      </c>
      <c r="D1071" s="113" t="s">
        <v>874</v>
      </c>
      <c r="E1071" s="105" t="s">
        <v>355</v>
      </c>
      <c r="F1071" s="106"/>
      <c r="G1071" s="107"/>
      <c r="H1071" s="107"/>
    </row>
    <row r="1072" spans="1:8" ht="24" customHeight="1">
      <c r="A1072" s="64" t="s">
        <v>356</v>
      </c>
      <c r="B1072" s="64" t="s">
        <v>1045</v>
      </c>
      <c r="C1072" s="117" t="s">
        <v>53</v>
      </c>
      <c r="D1072" s="117" t="s">
        <v>1046</v>
      </c>
      <c r="E1072" s="103" t="s">
        <v>382</v>
      </c>
      <c r="F1072" s="101">
        <v>1</v>
      </c>
      <c r="G1072" s="102">
        <v>54.45</v>
      </c>
      <c r="H1072" s="102">
        <f>TRUNC(F1072*G1072,2)</f>
        <v>54.45</v>
      </c>
    </row>
    <row r="1073" spans="1:8" ht="25.5">
      <c r="A1073" s="64" t="s">
        <v>356</v>
      </c>
      <c r="B1073" s="64" t="s">
        <v>1047</v>
      </c>
      <c r="C1073" s="117" t="s">
        <v>53</v>
      </c>
      <c r="D1073" s="117" t="s">
        <v>678</v>
      </c>
      <c r="E1073" s="103" t="s">
        <v>382</v>
      </c>
      <c r="F1073" s="101">
        <v>1.1000000000000001</v>
      </c>
      <c r="G1073" s="102">
        <v>40</v>
      </c>
      <c r="H1073" s="102">
        <f>TRUNC(F1073*G1073,2)</f>
        <v>44</v>
      </c>
    </row>
    <row r="1074" spans="1:8" ht="24" customHeight="1">
      <c r="A1074" s="64" t="s">
        <v>356</v>
      </c>
      <c r="B1074" s="64" t="s">
        <v>1048</v>
      </c>
      <c r="C1074" s="117" t="s">
        <v>53</v>
      </c>
      <c r="D1074" s="117" t="s">
        <v>680</v>
      </c>
      <c r="E1074" s="103" t="s">
        <v>318</v>
      </c>
      <c r="F1074" s="101">
        <v>1.1000000000000001</v>
      </c>
      <c r="G1074" s="102">
        <v>270.11</v>
      </c>
      <c r="H1074" s="102">
        <f>TRUNC(F1074*G1074,2)</f>
        <v>297.12</v>
      </c>
    </row>
    <row r="1075" spans="1:8" ht="14.25" customHeight="1" thickBot="1">
      <c r="A1075" s="126"/>
      <c r="B1075" s="126"/>
      <c r="C1075" s="116"/>
      <c r="D1075" s="116"/>
      <c r="E1075" s="116"/>
      <c r="F1075" s="211" t="s">
        <v>976</v>
      </c>
      <c r="G1075" s="211"/>
      <c r="H1075" s="109">
        <f>SUM(H1072:H1074)</f>
        <v>395.57</v>
      </c>
    </row>
    <row r="1076" spans="1:8" ht="0.75" customHeight="1" thickTop="1">
      <c r="A1076" s="125"/>
      <c r="B1076" s="125"/>
      <c r="C1076" s="108"/>
      <c r="D1076" s="108"/>
      <c r="E1076" s="108"/>
      <c r="F1076" s="108"/>
      <c r="G1076" s="108"/>
      <c r="H1076" s="108"/>
    </row>
    <row r="1077" spans="1:8" ht="18" customHeight="1">
      <c r="A1077" s="60"/>
      <c r="B1077" s="60" t="s">
        <v>346</v>
      </c>
      <c r="C1077" s="112" t="s">
        <v>347</v>
      </c>
      <c r="D1077" s="112" t="s">
        <v>348</v>
      </c>
      <c r="E1077" s="115" t="s">
        <v>349</v>
      </c>
      <c r="F1077" s="114" t="s">
        <v>350</v>
      </c>
      <c r="G1077" s="114" t="s">
        <v>351</v>
      </c>
      <c r="H1077" s="114" t="s">
        <v>352</v>
      </c>
    </row>
    <row r="1078" spans="1:8" ht="24" customHeight="1">
      <c r="A1078" s="105" t="s">
        <v>230</v>
      </c>
      <c r="B1078" s="105" t="s">
        <v>606</v>
      </c>
      <c r="C1078" s="113" t="s">
        <v>53</v>
      </c>
      <c r="D1078" s="113" t="s">
        <v>607</v>
      </c>
      <c r="E1078" s="105" t="s">
        <v>382</v>
      </c>
      <c r="F1078" s="106"/>
      <c r="G1078" s="107"/>
      <c r="H1078" s="107"/>
    </row>
    <row r="1079" spans="1:8" ht="24" customHeight="1">
      <c r="A1079" s="64" t="s">
        <v>362</v>
      </c>
      <c r="B1079" s="64" t="s">
        <v>910</v>
      </c>
      <c r="C1079" s="117" t="s">
        <v>53</v>
      </c>
      <c r="D1079" s="117" t="s">
        <v>911</v>
      </c>
      <c r="E1079" s="103" t="s">
        <v>382</v>
      </c>
      <c r="F1079" s="101">
        <v>1</v>
      </c>
      <c r="G1079" s="102">
        <v>93.86</v>
      </c>
      <c r="H1079" s="102">
        <f>TRUNC(F1079*G1079,2)</f>
        <v>93.86</v>
      </c>
    </row>
    <row r="1080" spans="1:8" ht="24" customHeight="1">
      <c r="A1080" s="64" t="s">
        <v>362</v>
      </c>
      <c r="B1080" s="64" t="s">
        <v>908</v>
      </c>
      <c r="C1080" s="117" t="s">
        <v>53</v>
      </c>
      <c r="D1080" s="117" t="s">
        <v>909</v>
      </c>
      <c r="E1080" s="103" t="s">
        <v>382</v>
      </c>
      <c r="F1080" s="101">
        <v>1.1000000000000001</v>
      </c>
      <c r="G1080" s="102">
        <v>371.70909090909089</v>
      </c>
      <c r="H1080" s="102">
        <f>TRUNC(F1080*G1080,2)</f>
        <v>408.88</v>
      </c>
    </row>
    <row r="1081" spans="1:8" ht="14.25" customHeight="1" thickBot="1">
      <c r="A1081" s="126"/>
      <c r="B1081" s="126"/>
      <c r="C1081" s="116"/>
      <c r="D1081" s="116"/>
      <c r="E1081" s="116"/>
      <c r="F1081" s="211" t="s">
        <v>976</v>
      </c>
      <c r="G1081" s="211"/>
      <c r="H1081" s="109">
        <f>SUM(H1079:H1080)</f>
        <v>502.74</v>
      </c>
    </row>
    <row r="1082" spans="1:8" ht="0.95" customHeight="1" thickTop="1">
      <c r="A1082" s="125"/>
      <c r="B1082" s="125"/>
      <c r="C1082" s="108"/>
      <c r="D1082" s="108"/>
      <c r="E1082" s="108"/>
      <c r="F1082" s="108"/>
      <c r="G1082" s="108"/>
      <c r="H1082" s="108"/>
    </row>
    <row r="1083" spans="1:8" ht="18" customHeight="1">
      <c r="A1083" s="60"/>
      <c r="B1083" s="60" t="s">
        <v>346</v>
      </c>
      <c r="C1083" s="112" t="s">
        <v>347</v>
      </c>
      <c r="D1083" s="112" t="s">
        <v>348</v>
      </c>
      <c r="E1083" s="115" t="s">
        <v>349</v>
      </c>
      <c r="F1083" s="114" t="s">
        <v>350</v>
      </c>
      <c r="G1083" s="114" t="s">
        <v>351</v>
      </c>
      <c r="H1083" s="114" t="s">
        <v>352</v>
      </c>
    </row>
    <row r="1084" spans="1:8" ht="24" customHeight="1">
      <c r="A1084" s="105" t="s">
        <v>230</v>
      </c>
      <c r="B1084" s="105" t="s">
        <v>627</v>
      </c>
      <c r="C1084" s="113" t="s">
        <v>53</v>
      </c>
      <c r="D1084" s="113" t="s">
        <v>628</v>
      </c>
      <c r="E1084" s="105" t="s">
        <v>355</v>
      </c>
      <c r="F1084" s="106"/>
      <c r="G1084" s="107"/>
      <c r="H1084" s="107"/>
    </row>
    <row r="1085" spans="1:8" ht="24" customHeight="1">
      <c r="A1085" s="64" t="s">
        <v>356</v>
      </c>
      <c r="B1085" s="64" t="s">
        <v>389</v>
      </c>
      <c r="C1085" s="117" t="s">
        <v>53</v>
      </c>
      <c r="D1085" s="117" t="s">
        <v>390</v>
      </c>
      <c r="E1085" s="103" t="s">
        <v>246</v>
      </c>
      <c r="F1085" s="101">
        <v>1.25</v>
      </c>
      <c r="G1085" s="102">
        <v>22.11</v>
      </c>
      <c r="H1085" s="102">
        <f t="shared" ref="H1085:H1090" si="54">TRUNC(F1085*G1085,2)</f>
        <v>27.63</v>
      </c>
    </row>
    <row r="1086" spans="1:8" ht="24" customHeight="1">
      <c r="A1086" s="64" t="s">
        <v>356</v>
      </c>
      <c r="B1086" s="64" t="s">
        <v>651</v>
      </c>
      <c r="C1086" s="117" t="s">
        <v>53</v>
      </c>
      <c r="D1086" s="117" t="s">
        <v>652</v>
      </c>
      <c r="E1086" s="103" t="s">
        <v>355</v>
      </c>
      <c r="F1086" s="101">
        <v>0.37</v>
      </c>
      <c r="G1086" s="102">
        <v>11.12</v>
      </c>
      <c r="H1086" s="102">
        <f t="shared" si="54"/>
        <v>4.1100000000000003</v>
      </c>
    </row>
    <row r="1087" spans="1:8" ht="24" customHeight="1">
      <c r="A1087" s="64" t="s">
        <v>356</v>
      </c>
      <c r="B1087" s="64" t="s">
        <v>395</v>
      </c>
      <c r="C1087" s="117" t="s">
        <v>53</v>
      </c>
      <c r="D1087" s="117" t="s">
        <v>396</v>
      </c>
      <c r="E1087" s="103" t="s">
        <v>246</v>
      </c>
      <c r="F1087" s="101">
        <v>0.92788151963940779</v>
      </c>
      <c r="G1087" s="102">
        <v>15.53</v>
      </c>
      <c r="H1087" s="102">
        <f t="shared" si="54"/>
        <v>14.41</v>
      </c>
    </row>
    <row r="1088" spans="1:8" ht="24" customHeight="1">
      <c r="A1088" s="64" t="s">
        <v>356</v>
      </c>
      <c r="B1088" s="64" t="s">
        <v>409</v>
      </c>
      <c r="C1088" s="117" t="s">
        <v>53</v>
      </c>
      <c r="D1088" s="117" t="s">
        <v>410</v>
      </c>
      <c r="E1088" s="103" t="s">
        <v>355</v>
      </c>
      <c r="F1088" s="101">
        <v>0.2</v>
      </c>
      <c r="G1088" s="102">
        <v>42</v>
      </c>
      <c r="H1088" s="102">
        <f t="shared" si="54"/>
        <v>8.4</v>
      </c>
    </row>
    <row r="1089" spans="1:8" ht="24" customHeight="1">
      <c r="A1089" s="64" t="s">
        <v>356</v>
      </c>
      <c r="B1089" s="64" t="s">
        <v>411</v>
      </c>
      <c r="C1089" s="117" t="s">
        <v>53</v>
      </c>
      <c r="D1089" s="117" t="s">
        <v>412</v>
      </c>
      <c r="E1089" s="103" t="s">
        <v>2</v>
      </c>
      <c r="F1089" s="101">
        <v>1.2</v>
      </c>
      <c r="G1089" s="102">
        <v>2.78</v>
      </c>
      <c r="H1089" s="102">
        <f t="shared" si="54"/>
        <v>3.33</v>
      </c>
    </row>
    <row r="1090" spans="1:8" ht="24" customHeight="1">
      <c r="A1090" s="64" t="s">
        <v>356</v>
      </c>
      <c r="B1090" s="64" t="s">
        <v>418</v>
      </c>
      <c r="C1090" s="117" t="s">
        <v>53</v>
      </c>
      <c r="D1090" s="117" t="s">
        <v>419</v>
      </c>
      <c r="E1090" s="103" t="s">
        <v>11</v>
      </c>
      <c r="F1090" s="101">
        <v>0.2</v>
      </c>
      <c r="G1090" s="102">
        <v>13.62</v>
      </c>
      <c r="H1090" s="102">
        <f t="shared" si="54"/>
        <v>2.72</v>
      </c>
    </row>
    <row r="1091" spans="1:8" ht="14.25" customHeight="1" thickBot="1">
      <c r="A1091" s="126"/>
      <c r="B1091" s="126"/>
      <c r="C1091" s="116"/>
      <c r="D1091" s="116"/>
      <c r="E1091" s="116"/>
      <c r="F1091" s="211" t="s">
        <v>976</v>
      </c>
      <c r="G1091" s="211"/>
      <c r="H1091" s="109">
        <f>SUM(H1085:H1090)</f>
        <v>60.599999999999994</v>
      </c>
    </row>
    <row r="1092" spans="1:8" ht="0.95" customHeight="1" thickTop="1">
      <c r="A1092" s="125"/>
      <c r="B1092" s="125"/>
      <c r="C1092" s="108"/>
      <c r="D1092" s="108"/>
      <c r="E1092" s="108"/>
      <c r="F1092" s="108"/>
      <c r="G1092" s="108"/>
      <c r="H1092" s="108"/>
    </row>
    <row r="1093" spans="1:8" ht="18" customHeight="1">
      <c r="A1093" s="60"/>
      <c r="B1093" s="60" t="s">
        <v>346</v>
      </c>
      <c r="C1093" s="112" t="s">
        <v>347</v>
      </c>
      <c r="D1093" s="112" t="s">
        <v>348</v>
      </c>
      <c r="E1093" s="115" t="s">
        <v>349</v>
      </c>
      <c r="F1093" s="114" t="s">
        <v>350</v>
      </c>
      <c r="G1093" s="114" t="s">
        <v>351</v>
      </c>
      <c r="H1093" s="114" t="s">
        <v>352</v>
      </c>
    </row>
    <row r="1094" spans="1:8" ht="24" customHeight="1">
      <c r="A1094" s="105" t="s">
        <v>230</v>
      </c>
      <c r="B1094" s="105" t="s">
        <v>608</v>
      </c>
      <c r="C1094" s="113" t="s">
        <v>53</v>
      </c>
      <c r="D1094" s="113" t="s">
        <v>609</v>
      </c>
      <c r="E1094" s="105" t="s">
        <v>355</v>
      </c>
      <c r="F1094" s="106"/>
      <c r="G1094" s="107"/>
      <c r="H1094" s="107"/>
    </row>
    <row r="1095" spans="1:8" ht="24" customHeight="1">
      <c r="A1095" s="64" t="s">
        <v>356</v>
      </c>
      <c r="B1095" s="64" t="s">
        <v>389</v>
      </c>
      <c r="C1095" s="117" t="s">
        <v>53</v>
      </c>
      <c r="D1095" s="117" t="s">
        <v>390</v>
      </c>
      <c r="E1095" s="103" t="s">
        <v>246</v>
      </c>
      <c r="F1095" s="101">
        <v>0.8</v>
      </c>
      <c r="G1095" s="102">
        <v>22.11</v>
      </c>
      <c r="H1095" s="102">
        <f t="shared" ref="H1095:H1101" si="55">TRUNC(F1095*G1095,2)</f>
        <v>17.68</v>
      </c>
    </row>
    <row r="1096" spans="1:8" ht="24" customHeight="1">
      <c r="A1096" s="64" t="s">
        <v>356</v>
      </c>
      <c r="B1096" s="64" t="s">
        <v>395</v>
      </c>
      <c r="C1096" s="117" t="s">
        <v>53</v>
      </c>
      <c r="D1096" s="117" t="s">
        <v>396</v>
      </c>
      <c r="E1096" s="103" t="s">
        <v>246</v>
      </c>
      <c r="F1096" s="101">
        <v>0.82356728911783628</v>
      </c>
      <c r="G1096" s="102">
        <v>15.53</v>
      </c>
      <c r="H1096" s="102">
        <f t="shared" si="55"/>
        <v>12.79</v>
      </c>
    </row>
    <row r="1097" spans="1:8" ht="24" customHeight="1">
      <c r="A1097" s="64" t="s">
        <v>356</v>
      </c>
      <c r="B1097" s="64" t="s">
        <v>409</v>
      </c>
      <c r="C1097" s="117" t="s">
        <v>53</v>
      </c>
      <c r="D1097" s="117" t="s">
        <v>410</v>
      </c>
      <c r="E1097" s="103" t="s">
        <v>355</v>
      </c>
      <c r="F1097" s="101">
        <v>0.06</v>
      </c>
      <c r="G1097" s="102">
        <v>42</v>
      </c>
      <c r="H1097" s="102">
        <f t="shared" si="55"/>
        <v>2.52</v>
      </c>
    </row>
    <row r="1098" spans="1:8" ht="24" customHeight="1">
      <c r="A1098" s="64" t="s">
        <v>356</v>
      </c>
      <c r="B1098" s="64" t="s">
        <v>411</v>
      </c>
      <c r="C1098" s="117" t="s">
        <v>53</v>
      </c>
      <c r="D1098" s="117" t="s">
        <v>412</v>
      </c>
      <c r="E1098" s="103" t="s">
        <v>2</v>
      </c>
      <c r="F1098" s="101">
        <v>0.5</v>
      </c>
      <c r="G1098" s="102">
        <v>2.78</v>
      </c>
      <c r="H1098" s="102">
        <f t="shared" si="55"/>
        <v>1.39</v>
      </c>
    </row>
    <row r="1099" spans="1:8" ht="24" customHeight="1">
      <c r="A1099" s="64" t="s">
        <v>356</v>
      </c>
      <c r="B1099" s="64" t="s">
        <v>952</v>
      </c>
      <c r="C1099" s="117" t="s">
        <v>53</v>
      </c>
      <c r="D1099" s="117" t="s">
        <v>953</v>
      </c>
      <c r="E1099" s="103" t="s">
        <v>355</v>
      </c>
      <c r="F1099" s="101">
        <v>0.22</v>
      </c>
      <c r="G1099" s="102">
        <v>44.63</v>
      </c>
      <c r="H1099" s="102">
        <f t="shared" si="55"/>
        <v>9.81</v>
      </c>
    </row>
    <row r="1100" spans="1:8" ht="24" customHeight="1">
      <c r="A1100" s="64" t="s">
        <v>356</v>
      </c>
      <c r="B1100" s="64" t="s">
        <v>496</v>
      </c>
      <c r="C1100" s="117" t="s">
        <v>53</v>
      </c>
      <c r="D1100" s="117" t="s">
        <v>497</v>
      </c>
      <c r="E1100" s="103" t="s">
        <v>2</v>
      </c>
      <c r="F1100" s="101">
        <v>0.36</v>
      </c>
      <c r="G1100" s="102">
        <v>10.42</v>
      </c>
      <c r="H1100" s="102">
        <f t="shared" si="55"/>
        <v>3.75</v>
      </c>
    </row>
    <row r="1101" spans="1:8" ht="24" customHeight="1">
      <c r="A1101" s="64" t="s">
        <v>356</v>
      </c>
      <c r="B1101" s="64" t="s">
        <v>418</v>
      </c>
      <c r="C1101" s="117" t="s">
        <v>53</v>
      </c>
      <c r="D1101" s="117" t="s">
        <v>419</v>
      </c>
      <c r="E1101" s="103" t="s">
        <v>11</v>
      </c>
      <c r="F1101" s="101">
        <v>0.2</v>
      </c>
      <c r="G1101" s="102">
        <v>13.62</v>
      </c>
      <c r="H1101" s="102">
        <f t="shared" si="55"/>
        <v>2.72</v>
      </c>
    </row>
    <row r="1102" spans="1:8" ht="14.25" customHeight="1" thickBot="1">
      <c r="A1102" s="126"/>
      <c r="B1102" s="126"/>
      <c r="C1102" s="116"/>
      <c r="D1102" s="116"/>
      <c r="E1102" s="116"/>
      <c r="F1102" s="211" t="s">
        <v>976</v>
      </c>
      <c r="G1102" s="211"/>
      <c r="H1102" s="109">
        <f>SUM(H1095:H1101)</f>
        <v>50.660000000000004</v>
      </c>
    </row>
    <row r="1103" spans="1:8" ht="0.95" customHeight="1" thickTop="1">
      <c r="A1103" s="125"/>
      <c r="B1103" s="125"/>
      <c r="C1103" s="108"/>
      <c r="D1103" s="108"/>
      <c r="E1103" s="108"/>
      <c r="F1103" s="108"/>
      <c r="G1103" s="108"/>
      <c r="H1103" s="108"/>
    </row>
    <row r="1104" spans="1:8" ht="18" customHeight="1">
      <c r="A1104" s="60"/>
      <c r="B1104" s="60" t="s">
        <v>346</v>
      </c>
      <c r="C1104" s="112" t="s">
        <v>347</v>
      </c>
      <c r="D1104" s="112" t="s">
        <v>348</v>
      </c>
      <c r="E1104" s="115" t="s">
        <v>349</v>
      </c>
      <c r="F1104" s="114" t="s">
        <v>350</v>
      </c>
      <c r="G1104" s="114" t="s">
        <v>351</v>
      </c>
      <c r="H1104" s="114" t="s">
        <v>352</v>
      </c>
    </row>
    <row r="1105" spans="1:8" ht="24" customHeight="1">
      <c r="A1105" s="105" t="s">
        <v>230</v>
      </c>
      <c r="B1105" s="105" t="s">
        <v>610</v>
      </c>
      <c r="C1105" s="113" t="s">
        <v>53</v>
      </c>
      <c r="D1105" s="113" t="s">
        <v>611</v>
      </c>
      <c r="E1105" s="105" t="s">
        <v>11</v>
      </c>
      <c r="F1105" s="106"/>
      <c r="G1105" s="107"/>
      <c r="H1105" s="107"/>
    </row>
    <row r="1106" spans="1:8" ht="24" customHeight="1">
      <c r="A1106" s="64" t="s">
        <v>356</v>
      </c>
      <c r="B1106" s="64" t="s">
        <v>892</v>
      </c>
      <c r="C1106" s="117" t="s">
        <v>53</v>
      </c>
      <c r="D1106" s="117" t="s">
        <v>893</v>
      </c>
      <c r="E1106" s="103" t="s">
        <v>246</v>
      </c>
      <c r="F1106" s="101">
        <v>2.5000000000000001E-2</v>
      </c>
      <c r="G1106" s="102">
        <v>22.11</v>
      </c>
      <c r="H1106" s="102">
        <f>TRUNC(F1106*G1106,2)</f>
        <v>0.55000000000000004</v>
      </c>
    </row>
    <row r="1107" spans="1:8" ht="24" customHeight="1">
      <c r="A1107" s="64" t="s">
        <v>356</v>
      </c>
      <c r="B1107" s="64" t="s">
        <v>395</v>
      </c>
      <c r="C1107" s="117" t="s">
        <v>53</v>
      </c>
      <c r="D1107" s="117" t="s">
        <v>396</v>
      </c>
      <c r="E1107" s="103" t="s">
        <v>246</v>
      </c>
      <c r="F1107" s="101">
        <v>2.3824855119124258E-2</v>
      </c>
      <c r="G1107" s="102">
        <v>15.53</v>
      </c>
      <c r="H1107" s="102">
        <f>TRUNC(F1107*G1107,2)</f>
        <v>0.37</v>
      </c>
    </row>
    <row r="1108" spans="1:8" ht="24" customHeight="1">
      <c r="A1108" s="64" t="s">
        <v>356</v>
      </c>
      <c r="B1108" s="64" t="s">
        <v>898</v>
      </c>
      <c r="C1108" s="117" t="s">
        <v>53</v>
      </c>
      <c r="D1108" s="117" t="s">
        <v>730</v>
      </c>
      <c r="E1108" s="103" t="s">
        <v>11</v>
      </c>
      <c r="F1108" s="101">
        <v>1.1000000000000001</v>
      </c>
      <c r="G1108" s="102">
        <v>8.25</v>
      </c>
      <c r="H1108" s="102">
        <f>TRUNC(F1108*G1108,2)</f>
        <v>9.07</v>
      </c>
    </row>
    <row r="1109" spans="1:8" ht="24" customHeight="1">
      <c r="A1109" s="64" t="s">
        <v>356</v>
      </c>
      <c r="B1109" s="64" t="s">
        <v>896</v>
      </c>
      <c r="C1109" s="117" t="s">
        <v>53</v>
      </c>
      <c r="D1109" s="117" t="s">
        <v>897</v>
      </c>
      <c r="E1109" s="103" t="s">
        <v>11</v>
      </c>
      <c r="F1109" s="101">
        <v>0.02</v>
      </c>
      <c r="G1109" s="102">
        <v>15.91</v>
      </c>
      <c r="H1109" s="102">
        <f>TRUNC(F1109*G1109,2)</f>
        <v>0.31</v>
      </c>
    </row>
    <row r="1110" spans="1:8" ht="14.25" customHeight="1" thickBot="1">
      <c r="A1110" s="126"/>
      <c r="B1110" s="126"/>
      <c r="C1110" s="116"/>
      <c r="D1110" s="116"/>
      <c r="E1110" s="116"/>
      <c r="F1110" s="211" t="s">
        <v>976</v>
      </c>
      <c r="G1110" s="211"/>
      <c r="H1110" s="109">
        <f>SUM(H1106:H1109)</f>
        <v>10.3</v>
      </c>
    </row>
    <row r="1111" spans="1:8" ht="0.95" customHeight="1" thickTop="1">
      <c r="A1111" s="125"/>
      <c r="B1111" s="125"/>
      <c r="C1111" s="108"/>
      <c r="D1111" s="108"/>
      <c r="E1111" s="108"/>
      <c r="F1111" s="108"/>
      <c r="G1111" s="108"/>
      <c r="H1111" s="108"/>
    </row>
    <row r="1112" spans="1:8" ht="18" customHeight="1">
      <c r="A1112" s="60"/>
      <c r="B1112" s="60" t="s">
        <v>346</v>
      </c>
      <c r="C1112" s="112" t="s">
        <v>347</v>
      </c>
      <c r="D1112" s="112" t="s">
        <v>348</v>
      </c>
      <c r="E1112" s="115" t="s">
        <v>349</v>
      </c>
      <c r="F1112" s="114" t="s">
        <v>350</v>
      </c>
      <c r="G1112" s="114" t="s">
        <v>351</v>
      </c>
      <c r="H1112" s="114" t="s">
        <v>352</v>
      </c>
    </row>
    <row r="1113" spans="1:8" ht="24" customHeight="1">
      <c r="A1113" s="105" t="s">
        <v>230</v>
      </c>
      <c r="B1113" s="105" t="s">
        <v>875</v>
      </c>
      <c r="C1113" s="113" t="s">
        <v>53</v>
      </c>
      <c r="D1113" s="113" t="s">
        <v>876</v>
      </c>
      <c r="E1113" s="105" t="s">
        <v>11</v>
      </c>
      <c r="F1113" s="106"/>
      <c r="G1113" s="107"/>
      <c r="H1113" s="107"/>
    </row>
    <row r="1114" spans="1:8" ht="24" customHeight="1">
      <c r="A1114" s="64" t="s">
        <v>356</v>
      </c>
      <c r="B1114" s="64" t="s">
        <v>892</v>
      </c>
      <c r="C1114" s="117" t="s">
        <v>53</v>
      </c>
      <c r="D1114" s="117" t="s">
        <v>893</v>
      </c>
      <c r="E1114" s="103" t="s">
        <v>246</v>
      </c>
      <c r="F1114" s="101">
        <v>0.05</v>
      </c>
      <c r="G1114" s="102">
        <v>22.11</v>
      </c>
      <c r="H1114" s="102">
        <f>TRUNC(F1114*G1114,2)</f>
        <v>1.1000000000000001</v>
      </c>
    </row>
    <row r="1115" spans="1:8" ht="24" customHeight="1">
      <c r="A1115" s="64" t="s">
        <v>356</v>
      </c>
      <c r="B1115" s="64" t="s">
        <v>395</v>
      </c>
      <c r="C1115" s="117" t="s">
        <v>53</v>
      </c>
      <c r="D1115" s="117" t="s">
        <v>396</v>
      </c>
      <c r="E1115" s="103" t="s">
        <v>246</v>
      </c>
      <c r="F1115" s="101">
        <v>2.8332260141661389E-2</v>
      </c>
      <c r="G1115" s="102">
        <v>15.53</v>
      </c>
      <c r="H1115" s="102">
        <f>TRUNC(F1115*G1115,2)</f>
        <v>0.44</v>
      </c>
    </row>
    <row r="1116" spans="1:8" ht="24" customHeight="1">
      <c r="A1116" s="64" t="s">
        <v>356</v>
      </c>
      <c r="B1116" s="64" t="s">
        <v>894</v>
      </c>
      <c r="C1116" s="117" t="s">
        <v>53</v>
      </c>
      <c r="D1116" s="117" t="s">
        <v>895</v>
      </c>
      <c r="E1116" s="103" t="s">
        <v>11</v>
      </c>
      <c r="F1116" s="101">
        <v>1.1000000000000001</v>
      </c>
      <c r="G1116" s="102">
        <v>8.0500000000000007</v>
      </c>
      <c r="H1116" s="102">
        <f>TRUNC(F1116*G1116,2)</f>
        <v>8.85</v>
      </c>
    </row>
    <row r="1117" spans="1:8" ht="24" customHeight="1">
      <c r="A1117" s="64" t="s">
        <v>356</v>
      </c>
      <c r="B1117" s="64" t="s">
        <v>896</v>
      </c>
      <c r="C1117" s="117" t="s">
        <v>53</v>
      </c>
      <c r="D1117" s="117" t="s">
        <v>897</v>
      </c>
      <c r="E1117" s="103" t="s">
        <v>11</v>
      </c>
      <c r="F1117" s="101">
        <v>0.02</v>
      </c>
      <c r="G1117" s="102">
        <v>16.91</v>
      </c>
      <c r="H1117" s="102">
        <f>TRUNC(F1117*G1117,2)</f>
        <v>0.33</v>
      </c>
    </row>
    <row r="1118" spans="1:8" ht="14.25" customHeight="1" thickBot="1">
      <c r="A1118" s="126"/>
      <c r="B1118" s="126"/>
      <c r="C1118" s="116"/>
      <c r="D1118" s="116"/>
      <c r="E1118" s="116"/>
      <c r="F1118" s="211" t="s">
        <v>976</v>
      </c>
      <c r="G1118" s="211"/>
      <c r="H1118" s="109">
        <f>SUM(H1114:H1117)</f>
        <v>10.72</v>
      </c>
    </row>
    <row r="1119" spans="1:8" ht="0.95" customHeight="1" thickTop="1">
      <c r="A1119" s="125"/>
      <c r="B1119" s="125"/>
      <c r="C1119" s="108"/>
      <c r="D1119" s="108"/>
      <c r="E1119" s="108"/>
      <c r="F1119" s="108"/>
      <c r="G1119" s="108"/>
      <c r="H1119" s="108"/>
    </row>
    <row r="1120" spans="1:8" ht="18" customHeight="1">
      <c r="A1120" s="60"/>
      <c r="B1120" s="60" t="s">
        <v>346</v>
      </c>
      <c r="C1120" s="112" t="s">
        <v>347</v>
      </c>
      <c r="D1120" s="112" t="s">
        <v>348</v>
      </c>
      <c r="E1120" s="115" t="s">
        <v>349</v>
      </c>
      <c r="F1120" s="114" t="s">
        <v>350</v>
      </c>
      <c r="G1120" s="114" t="s">
        <v>351</v>
      </c>
      <c r="H1120" s="114" t="s">
        <v>352</v>
      </c>
    </row>
    <row r="1121" spans="1:8" ht="24" customHeight="1">
      <c r="A1121" s="105" t="s">
        <v>230</v>
      </c>
      <c r="B1121" s="105" t="s">
        <v>622</v>
      </c>
      <c r="C1121" s="113" t="s">
        <v>53</v>
      </c>
      <c r="D1121" s="113" t="s">
        <v>623</v>
      </c>
      <c r="E1121" s="105" t="s">
        <v>355</v>
      </c>
      <c r="F1121" s="106"/>
      <c r="G1121" s="107"/>
      <c r="H1121" s="107"/>
    </row>
    <row r="1122" spans="1:8" ht="24" customHeight="1">
      <c r="A1122" s="64" t="s">
        <v>362</v>
      </c>
      <c r="B1122" s="64" t="s">
        <v>899</v>
      </c>
      <c r="C1122" s="117" t="s">
        <v>53</v>
      </c>
      <c r="D1122" s="117" t="s">
        <v>900</v>
      </c>
      <c r="E1122" s="103" t="s">
        <v>382</v>
      </c>
      <c r="F1122" s="101">
        <v>6.0900000000000003E-2</v>
      </c>
      <c r="G1122" s="102">
        <v>328.37</v>
      </c>
      <c r="H1122" s="102">
        <f>TRUNC(F1122*G1122,2)</f>
        <v>19.989999999999998</v>
      </c>
    </row>
    <row r="1123" spans="1:8" ht="24" customHeight="1">
      <c r="A1123" s="64" t="s">
        <v>356</v>
      </c>
      <c r="B1123" s="64" t="s">
        <v>391</v>
      </c>
      <c r="C1123" s="117" t="s">
        <v>53</v>
      </c>
      <c r="D1123" s="117" t="s">
        <v>392</v>
      </c>
      <c r="E1123" s="103" t="s">
        <v>246</v>
      </c>
      <c r="F1123" s="101">
        <v>1.5</v>
      </c>
      <c r="G1123" s="102">
        <v>22.11</v>
      </c>
      <c r="H1123" s="102">
        <f>TRUNC(F1123*G1123,2)</f>
        <v>33.159999999999997</v>
      </c>
    </row>
    <row r="1124" spans="1:8" ht="24" customHeight="1">
      <c r="A1124" s="64" t="s">
        <v>356</v>
      </c>
      <c r="B1124" s="64" t="s">
        <v>395</v>
      </c>
      <c r="C1124" s="117" t="s">
        <v>53</v>
      </c>
      <c r="D1124" s="117" t="s">
        <v>396</v>
      </c>
      <c r="E1124" s="103" t="s">
        <v>246</v>
      </c>
      <c r="F1124" s="101">
        <v>1.4829362524146805</v>
      </c>
      <c r="G1124" s="102">
        <v>15.53</v>
      </c>
      <c r="H1124" s="102">
        <f>TRUNC(F1124*G1124,2)</f>
        <v>23.03</v>
      </c>
    </row>
    <row r="1125" spans="1:8" ht="24" customHeight="1">
      <c r="A1125" s="64" t="s">
        <v>356</v>
      </c>
      <c r="B1125" s="64" t="s">
        <v>901</v>
      </c>
      <c r="C1125" s="117" t="s">
        <v>53</v>
      </c>
      <c r="D1125" s="117" t="s">
        <v>902</v>
      </c>
      <c r="E1125" s="103" t="s">
        <v>1</v>
      </c>
      <c r="F1125" s="101">
        <v>151.19999999999999</v>
      </c>
      <c r="G1125" s="102">
        <v>0.82</v>
      </c>
      <c r="H1125" s="102">
        <f>TRUNC(F1125*G1125,2)</f>
        <v>123.98</v>
      </c>
    </row>
    <row r="1126" spans="1:8" ht="15.75" customHeight="1" thickBot="1">
      <c r="A1126" s="126"/>
      <c r="B1126" s="126"/>
      <c r="C1126" s="116"/>
      <c r="D1126" s="116"/>
      <c r="E1126" s="116"/>
      <c r="F1126" s="211" t="s">
        <v>976</v>
      </c>
      <c r="G1126" s="211"/>
      <c r="H1126" s="109">
        <f>SUM(H1122:H1125)</f>
        <v>200.16</v>
      </c>
    </row>
    <row r="1127" spans="1:8" ht="2.25" customHeight="1" thickTop="1">
      <c r="A1127" s="125"/>
      <c r="B1127" s="125"/>
      <c r="C1127" s="108"/>
      <c r="D1127" s="108"/>
      <c r="E1127" s="108"/>
      <c r="F1127" s="108"/>
      <c r="G1127" s="108"/>
      <c r="H1127" s="108"/>
    </row>
    <row r="1128" spans="1:8" ht="18" customHeight="1">
      <c r="A1128" s="60"/>
      <c r="B1128" s="60" t="s">
        <v>346</v>
      </c>
      <c r="C1128" s="112" t="s">
        <v>347</v>
      </c>
      <c r="D1128" s="112" t="s">
        <v>348</v>
      </c>
      <c r="E1128" s="115" t="s">
        <v>349</v>
      </c>
      <c r="F1128" s="114" t="s">
        <v>350</v>
      </c>
      <c r="G1128" s="114" t="s">
        <v>351</v>
      </c>
      <c r="H1128" s="114" t="s">
        <v>352</v>
      </c>
    </row>
    <row r="1129" spans="1:8" ht="24" customHeight="1">
      <c r="A1129" s="105" t="s">
        <v>230</v>
      </c>
      <c r="B1129" s="105" t="s">
        <v>629</v>
      </c>
      <c r="C1129" s="113" t="s">
        <v>53</v>
      </c>
      <c r="D1129" s="113" t="s">
        <v>630</v>
      </c>
      <c r="E1129" s="105" t="s">
        <v>382</v>
      </c>
      <c r="F1129" s="106"/>
      <c r="G1129" s="107"/>
      <c r="H1129" s="107"/>
    </row>
    <row r="1130" spans="1:8" ht="24" customHeight="1">
      <c r="A1130" s="64" t="s">
        <v>356</v>
      </c>
      <c r="B1130" s="64" t="s">
        <v>395</v>
      </c>
      <c r="C1130" s="117" t="s">
        <v>53</v>
      </c>
      <c r="D1130" s="117" t="s">
        <v>396</v>
      </c>
      <c r="E1130" s="103" t="s">
        <v>246</v>
      </c>
      <c r="F1130" s="101">
        <v>2.6136509980682554</v>
      </c>
      <c r="G1130" s="102">
        <v>15.53</v>
      </c>
      <c r="H1130" s="102">
        <f>TRUNC(F1130*G1130,2)</f>
        <v>40.590000000000003</v>
      </c>
    </row>
    <row r="1131" spans="1:8" ht="14.25" customHeight="1" thickBot="1">
      <c r="A1131" s="126"/>
      <c r="B1131" s="126"/>
      <c r="C1131" s="116"/>
      <c r="D1131" s="116"/>
      <c r="E1131" s="116"/>
      <c r="F1131" s="211" t="s">
        <v>976</v>
      </c>
      <c r="G1131" s="211"/>
      <c r="H1131" s="109">
        <f>SUM(H1130)</f>
        <v>40.590000000000003</v>
      </c>
    </row>
    <row r="1132" spans="1:8" ht="2.25" customHeight="1" thickTop="1">
      <c r="A1132" s="125"/>
      <c r="B1132" s="125"/>
      <c r="C1132" s="108"/>
      <c r="D1132" s="108"/>
      <c r="E1132" s="108"/>
      <c r="F1132" s="108"/>
      <c r="G1132" s="108"/>
      <c r="H1132" s="108"/>
    </row>
    <row r="1133" spans="1:8" ht="18" customHeight="1">
      <c r="A1133" s="120"/>
      <c r="B1133" s="123" t="s">
        <v>346</v>
      </c>
      <c r="C1133" s="120" t="s">
        <v>347</v>
      </c>
      <c r="D1133" s="120" t="s">
        <v>348</v>
      </c>
      <c r="E1133" s="122" t="s">
        <v>349</v>
      </c>
      <c r="F1133" s="123" t="s">
        <v>350</v>
      </c>
      <c r="G1133" s="123" t="s">
        <v>351</v>
      </c>
      <c r="H1133" s="123" t="s">
        <v>352</v>
      </c>
    </row>
    <row r="1134" spans="1:8" ht="24" customHeight="1">
      <c r="A1134" s="121" t="s">
        <v>230</v>
      </c>
      <c r="B1134" s="104" t="s">
        <v>481</v>
      </c>
      <c r="C1134" s="121" t="s">
        <v>53</v>
      </c>
      <c r="D1134" s="121" t="s">
        <v>482</v>
      </c>
      <c r="E1134" s="105" t="s">
        <v>382</v>
      </c>
      <c r="F1134" s="106"/>
      <c r="G1134" s="107"/>
      <c r="H1134" s="107"/>
    </row>
    <row r="1135" spans="1:8" ht="24" customHeight="1">
      <c r="A1135" s="118" t="s">
        <v>362</v>
      </c>
      <c r="B1135" s="100" t="s">
        <v>904</v>
      </c>
      <c r="C1135" s="118" t="s">
        <v>53</v>
      </c>
      <c r="D1135" s="118" t="s">
        <v>905</v>
      </c>
      <c r="E1135" s="103" t="s">
        <v>382</v>
      </c>
      <c r="F1135" s="101">
        <v>1.1300300000000001</v>
      </c>
      <c r="G1135" s="102">
        <v>289.2</v>
      </c>
      <c r="H1135" s="102">
        <f>TRUNC(F1135*G1135,2)</f>
        <v>326.8</v>
      </c>
    </row>
    <row r="1136" spans="1:8" ht="24" customHeight="1">
      <c r="A1136" s="118" t="s">
        <v>362</v>
      </c>
      <c r="B1136" s="100" t="s">
        <v>906</v>
      </c>
      <c r="C1136" s="118" t="s">
        <v>53</v>
      </c>
      <c r="D1136" s="118" t="s">
        <v>907</v>
      </c>
      <c r="E1136" s="103" t="s">
        <v>382</v>
      </c>
      <c r="F1136" s="101">
        <v>1</v>
      </c>
      <c r="G1136" s="102">
        <v>66.430000000000007</v>
      </c>
      <c r="H1136" s="102">
        <f>TRUNC(F1136*G1136,2)</f>
        <v>66.430000000000007</v>
      </c>
    </row>
    <row r="1137" spans="1:8" ht="14.25" customHeight="1" thickBot="1">
      <c r="A1137" s="119"/>
      <c r="B1137" s="119"/>
      <c r="C1137" s="119"/>
      <c r="D1137" s="119"/>
      <c r="E1137" s="119"/>
      <c r="F1137" s="211" t="s">
        <v>976</v>
      </c>
      <c r="G1137" s="211"/>
      <c r="H1137" s="109">
        <f>SUM(H1135:H1136)</f>
        <v>393.23</v>
      </c>
    </row>
    <row r="1138" spans="1:8" ht="0.95" customHeight="1" thickTop="1">
      <c r="A1138" s="108"/>
      <c r="B1138" s="108"/>
      <c r="C1138" s="108"/>
      <c r="D1138" s="108"/>
      <c r="E1138" s="108"/>
      <c r="F1138" s="108"/>
      <c r="G1138" s="108"/>
      <c r="H1138" s="108"/>
    </row>
    <row r="1139" spans="1:8" ht="18" customHeight="1">
      <c r="A1139" s="60"/>
      <c r="B1139" s="60" t="s">
        <v>346</v>
      </c>
      <c r="C1139" s="60" t="s">
        <v>347</v>
      </c>
      <c r="D1139" s="120" t="s">
        <v>348</v>
      </c>
      <c r="E1139" s="122" t="s">
        <v>349</v>
      </c>
      <c r="F1139" s="123" t="s">
        <v>350</v>
      </c>
      <c r="G1139" s="123" t="s">
        <v>351</v>
      </c>
      <c r="H1139" s="123" t="s">
        <v>352</v>
      </c>
    </row>
    <row r="1140" spans="1:8" ht="24" customHeight="1">
      <c r="A1140" s="105" t="s">
        <v>230</v>
      </c>
      <c r="B1140" s="105" t="s">
        <v>903</v>
      </c>
      <c r="C1140" s="105" t="s">
        <v>343</v>
      </c>
      <c r="D1140" s="121" t="s">
        <v>588</v>
      </c>
      <c r="E1140" s="105" t="s">
        <v>382</v>
      </c>
      <c r="F1140" s="106"/>
      <c r="G1140" s="107"/>
      <c r="H1140" s="107"/>
    </row>
    <row r="1141" spans="1:8" s="61" customFormat="1" ht="24" customHeight="1">
      <c r="A1141" s="64" t="s">
        <v>356</v>
      </c>
      <c r="B1141" s="64" t="s">
        <v>821</v>
      </c>
      <c r="C1141" s="64" t="s">
        <v>343</v>
      </c>
      <c r="D1141" s="59" t="s">
        <v>822</v>
      </c>
      <c r="E1141" s="64" t="s">
        <v>978</v>
      </c>
      <c r="F1141" s="127">
        <v>1.1621425313761591</v>
      </c>
      <c r="G1141" s="56">
        <v>17.760300000000001</v>
      </c>
      <c r="H1141" s="56">
        <f>TRUNC(F1141*G1141,2)</f>
        <v>20.64</v>
      </c>
    </row>
    <row r="1142" spans="1:8" ht="14.25" customHeight="1" thickBot="1">
      <c r="A1142" s="126"/>
      <c r="B1142" s="126"/>
      <c r="C1142" s="126"/>
      <c r="D1142" s="119"/>
      <c r="E1142" s="119"/>
      <c r="F1142" s="211" t="s">
        <v>976</v>
      </c>
      <c r="G1142" s="211"/>
      <c r="H1142" s="109">
        <f>SUM(H1141)</f>
        <v>20.64</v>
      </c>
    </row>
    <row r="1143" spans="1:8" ht="0.95" customHeight="1" thickTop="1">
      <c r="A1143" s="125"/>
      <c r="B1143" s="125"/>
      <c r="C1143" s="125"/>
      <c r="D1143" s="108"/>
      <c r="E1143" s="108"/>
      <c r="F1143" s="108"/>
      <c r="G1143" s="108"/>
      <c r="H1143" s="108"/>
    </row>
    <row r="1144" spans="1:8" ht="18" customHeight="1">
      <c r="A1144" s="60"/>
      <c r="B1144" s="60" t="s">
        <v>346</v>
      </c>
      <c r="C1144" s="60" t="s">
        <v>347</v>
      </c>
      <c r="D1144" s="120" t="s">
        <v>348</v>
      </c>
      <c r="E1144" s="122" t="s">
        <v>349</v>
      </c>
      <c r="F1144" s="123" t="s">
        <v>350</v>
      </c>
      <c r="G1144" s="123" t="s">
        <v>351</v>
      </c>
      <c r="H1144" s="123" t="s">
        <v>352</v>
      </c>
    </row>
    <row r="1145" spans="1:8" ht="24" customHeight="1">
      <c r="A1145" s="105" t="s">
        <v>230</v>
      </c>
      <c r="B1145" s="105" t="s">
        <v>912</v>
      </c>
      <c r="C1145" s="105" t="s">
        <v>343</v>
      </c>
      <c r="D1145" s="121" t="s">
        <v>589</v>
      </c>
      <c r="E1145" s="105" t="s">
        <v>382</v>
      </c>
      <c r="F1145" s="106"/>
      <c r="G1145" s="107"/>
      <c r="H1145" s="107"/>
    </row>
    <row r="1146" spans="1:8" ht="24" customHeight="1">
      <c r="A1146" s="64" t="s">
        <v>356</v>
      </c>
      <c r="B1146" s="64" t="s">
        <v>913</v>
      </c>
      <c r="C1146" s="64" t="s">
        <v>343</v>
      </c>
      <c r="D1146" s="59" t="s">
        <v>914</v>
      </c>
      <c r="E1146" s="83" t="s">
        <v>977</v>
      </c>
      <c r="F1146" s="84">
        <v>0.25451833677357283</v>
      </c>
      <c r="G1146" s="56">
        <v>1.5193000000000001</v>
      </c>
      <c r="H1146" s="56">
        <f>TRUNC(F1146*G1146,2)</f>
        <v>0.38</v>
      </c>
    </row>
    <row r="1147" spans="1:8" ht="24" customHeight="1">
      <c r="A1147" s="64" t="s">
        <v>356</v>
      </c>
      <c r="B1147" s="64" t="s">
        <v>915</v>
      </c>
      <c r="C1147" s="64" t="s">
        <v>343</v>
      </c>
      <c r="D1147" s="59" t="s">
        <v>916</v>
      </c>
      <c r="E1147" s="83" t="s">
        <v>977</v>
      </c>
      <c r="F1147" s="84">
        <v>0.25451833677357283</v>
      </c>
      <c r="G1147" s="56">
        <v>47.250300000000003</v>
      </c>
      <c r="H1147" s="56">
        <f t="shared" ref="H1147:H1164" si="56">TRUNC(F1147*G1147,2)</f>
        <v>12.02</v>
      </c>
    </row>
    <row r="1148" spans="1:8" ht="24" customHeight="1">
      <c r="A1148" s="64" t="s">
        <v>356</v>
      </c>
      <c r="B1148" s="64" t="s">
        <v>917</v>
      </c>
      <c r="C1148" s="64" t="s">
        <v>343</v>
      </c>
      <c r="D1148" s="59" t="s">
        <v>918</v>
      </c>
      <c r="E1148" s="83" t="s">
        <v>977</v>
      </c>
      <c r="F1148" s="84">
        <v>0.25451833677357283</v>
      </c>
      <c r="G1148" s="56">
        <v>4.2956000000000003</v>
      </c>
      <c r="H1148" s="56">
        <f t="shared" si="56"/>
        <v>1.0900000000000001</v>
      </c>
    </row>
    <row r="1149" spans="1:8" ht="24" customHeight="1">
      <c r="A1149" s="64" t="s">
        <v>356</v>
      </c>
      <c r="B1149" s="64" t="s">
        <v>919</v>
      </c>
      <c r="C1149" s="64" t="s">
        <v>343</v>
      </c>
      <c r="D1149" s="59" t="s">
        <v>920</v>
      </c>
      <c r="E1149" s="83" t="s">
        <v>977</v>
      </c>
      <c r="F1149" s="84">
        <v>0.22906650309621557</v>
      </c>
      <c r="G1149" s="56">
        <v>0.6331</v>
      </c>
      <c r="H1149" s="56">
        <f t="shared" si="56"/>
        <v>0.14000000000000001</v>
      </c>
    </row>
    <row r="1150" spans="1:8" ht="24" customHeight="1">
      <c r="A1150" s="64" t="s">
        <v>356</v>
      </c>
      <c r="B1150" s="64" t="s">
        <v>919</v>
      </c>
      <c r="C1150" s="64" t="s">
        <v>343</v>
      </c>
      <c r="D1150" s="59" t="s">
        <v>920</v>
      </c>
      <c r="E1150" s="83" t="s">
        <v>979</v>
      </c>
      <c r="F1150" s="84">
        <v>2.5451833677357285E-2</v>
      </c>
      <c r="G1150" s="56">
        <v>0.4304</v>
      </c>
      <c r="H1150" s="56">
        <f t="shared" si="56"/>
        <v>0.01</v>
      </c>
    </row>
    <row r="1151" spans="1:8" ht="24" customHeight="1">
      <c r="A1151" s="64" t="s">
        <v>356</v>
      </c>
      <c r="B1151" s="64" t="s">
        <v>921</v>
      </c>
      <c r="C1151" s="64" t="s">
        <v>343</v>
      </c>
      <c r="D1151" s="59" t="s">
        <v>922</v>
      </c>
      <c r="E1151" s="83" t="s">
        <v>977</v>
      </c>
      <c r="F1151" s="84">
        <v>0.10435251807716486</v>
      </c>
      <c r="G1151" s="56">
        <v>1.3783000000000001</v>
      </c>
      <c r="H1151" s="56">
        <f t="shared" si="56"/>
        <v>0.14000000000000001</v>
      </c>
    </row>
    <row r="1152" spans="1:8" ht="24" customHeight="1">
      <c r="A1152" s="64" t="s">
        <v>356</v>
      </c>
      <c r="B1152" s="64" t="s">
        <v>921</v>
      </c>
      <c r="C1152" s="64" t="s">
        <v>343</v>
      </c>
      <c r="D1152" s="59" t="s">
        <v>922</v>
      </c>
      <c r="E1152" s="83" t="s">
        <v>979</v>
      </c>
      <c r="F1152" s="84">
        <v>0.05</v>
      </c>
      <c r="G1152" s="56">
        <v>0.93700000000000006</v>
      </c>
      <c r="H1152" s="56">
        <f t="shared" si="56"/>
        <v>0.04</v>
      </c>
    </row>
    <row r="1153" spans="1:8" ht="24" customHeight="1">
      <c r="A1153" s="64" t="s">
        <v>356</v>
      </c>
      <c r="B1153" s="64" t="s">
        <v>923</v>
      </c>
      <c r="C1153" s="64" t="s">
        <v>343</v>
      </c>
      <c r="D1153" s="59" t="s">
        <v>924</v>
      </c>
      <c r="E1153" s="64" t="s">
        <v>978</v>
      </c>
      <c r="F1153" s="85">
        <v>5.1999999999999998E-3</v>
      </c>
      <c r="G1153" s="56">
        <v>21.872499999999999</v>
      </c>
      <c r="H1153" s="56">
        <f t="shared" si="56"/>
        <v>0.11</v>
      </c>
    </row>
    <row r="1154" spans="1:8" ht="24" customHeight="1">
      <c r="A1154" s="64" t="s">
        <v>356</v>
      </c>
      <c r="B1154" s="64" t="s">
        <v>821</v>
      </c>
      <c r="C1154" s="64" t="s">
        <v>343</v>
      </c>
      <c r="D1154" s="59" t="s">
        <v>822</v>
      </c>
      <c r="E1154" s="64" t="s">
        <v>978</v>
      </c>
      <c r="F1154" s="85">
        <v>0.36230000000000001</v>
      </c>
      <c r="G1154" s="56">
        <v>17.760300000000001</v>
      </c>
      <c r="H1154" s="56">
        <f t="shared" si="56"/>
        <v>6.43</v>
      </c>
    </row>
    <row r="1155" spans="1:8" ht="24" customHeight="1">
      <c r="A1155" s="64" t="s">
        <v>356</v>
      </c>
      <c r="B1155" s="64" t="s">
        <v>343</v>
      </c>
      <c r="C1155" s="64" t="s">
        <v>925</v>
      </c>
      <c r="D1155" s="59" t="s">
        <v>926</v>
      </c>
      <c r="E1155" s="79" t="s">
        <v>591</v>
      </c>
      <c r="F1155" s="80">
        <v>0.48646</v>
      </c>
      <c r="G1155" s="76">
        <v>6.6460999999999997</v>
      </c>
      <c r="H1155" s="56">
        <f t="shared" si="56"/>
        <v>3.23</v>
      </c>
    </row>
    <row r="1156" spans="1:8" ht="24" customHeight="1">
      <c r="A1156" s="64" t="s">
        <v>356</v>
      </c>
      <c r="B1156" s="64" t="s">
        <v>343</v>
      </c>
      <c r="C1156" s="64" t="s">
        <v>927</v>
      </c>
      <c r="D1156" s="59" t="s">
        <v>928</v>
      </c>
      <c r="E1156" s="79" t="s">
        <v>382</v>
      </c>
      <c r="F1156" s="80">
        <v>0.63334000000000001</v>
      </c>
      <c r="G1156" s="76">
        <v>120.59</v>
      </c>
      <c r="H1156" s="56">
        <f t="shared" si="56"/>
        <v>76.37</v>
      </c>
    </row>
    <row r="1157" spans="1:8" ht="24" customHeight="1">
      <c r="A1157" s="64" t="s">
        <v>356</v>
      </c>
      <c r="B1157" s="64" t="s">
        <v>343</v>
      </c>
      <c r="C1157" s="64" t="s">
        <v>929</v>
      </c>
      <c r="D1157" s="59" t="s">
        <v>930</v>
      </c>
      <c r="E1157" s="79" t="s">
        <v>382</v>
      </c>
      <c r="F1157" s="80">
        <v>0.36753999999999998</v>
      </c>
      <c r="G1157" s="76">
        <v>114.1978</v>
      </c>
      <c r="H1157" s="56">
        <f t="shared" si="56"/>
        <v>41.97</v>
      </c>
    </row>
    <row r="1158" spans="1:8" ht="24" customHeight="1">
      <c r="A1158" s="64" t="s">
        <v>356</v>
      </c>
      <c r="B1158" s="64" t="s">
        <v>343</v>
      </c>
      <c r="C1158" s="64" t="s">
        <v>931</v>
      </c>
      <c r="D1158" s="59" t="s">
        <v>932</v>
      </c>
      <c r="E1158" s="79" t="s">
        <v>382</v>
      </c>
      <c r="F1158" s="80">
        <v>0.36753999999999998</v>
      </c>
      <c r="G1158" s="76">
        <v>111.6746</v>
      </c>
      <c r="H1158" s="56">
        <f t="shared" si="56"/>
        <v>41.04</v>
      </c>
    </row>
    <row r="1159" spans="1:8" ht="24" customHeight="1">
      <c r="A1159" s="64" t="s">
        <v>356</v>
      </c>
      <c r="B1159" s="64" t="s">
        <v>343</v>
      </c>
      <c r="C1159" s="64" t="s">
        <v>933</v>
      </c>
      <c r="D1159" s="59" t="s">
        <v>934</v>
      </c>
      <c r="E1159" s="79" t="s">
        <v>591</v>
      </c>
      <c r="F1159" s="80">
        <v>282.15206999999998</v>
      </c>
      <c r="G1159" s="76">
        <v>0.48809999999999998</v>
      </c>
      <c r="H1159" s="56">
        <f t="shared" si="56"/>
        <v>137.71</v>
      </c>
    </row>
    <row r="1160" spans="1:8" ht="36" customHeight="1">
      <c r="A1160" s="64" t="s">
        <v>830</v>
      </c>
      <c r="B1160" s="64" t="s">
        <v>343</v>
      </c>
      <c r="C1160" s="64" t="s">
        <v>925</v>
      </c>
      <c r="D1160" s="59" t="s">
        <v>831</v>
      </c>
      <c r="E1160" s="64" t="s">
        <v>832</v>
      </c>
      <c r="F1160" s="80">
        <v>8.4999999999999995E-4</v>
      </c>
      <c r="G1160" s="76">
        <v>29.66</v>
      </c>
      <c r="H1160" s="56">
        <f t="shared" si="56"/>
        <v>0.02</v>
      </c>
    </row>
    <row r="1161" spans="1:8" ht="36" customHeight="1">
      <c r="A1161" s="64" t="s">
        <v>830</v>
      </c>
      <c r="B1161" s="64" t="s">
        <v>343</v>
      </c>
      <c r="C1161" s="64" t="s">
        <v>927</v>
      </c>
      <c r="D1161" s="59" t="s">
        <v>888</v>
      </c>
      <c r="E1161" s="64" t="s">
        <v>832</v>
      </c>
      <c r="F1161" s="80">
        <v>0.95001000000000002</v>
      </c>
      <c r="G1161" s="76">
        <v>1.45</v>
      </c>
      <c r="H1161" s="56">
        <f t="shared" si="56"/>
        <v>1.37</v>
      </c>
    </row>
    <row r="1162" spans="1:8" ht="36" customHeight="1">
      <c r="A1162" s="64" t="s">
        <v>830</v>
      </c>
      <c r="B1162" s="64" t="s">
        <v>343</v>
      </c>
      <c r="C1162" s="64" t="s">
        <v>929</v>
      </c>
      <c r="D1162" s="59" t="s">
        <v>888</v>
      </c>
      <c r="E1162" s="64" t="s">
        <v>832</v>
      </c>
      <c r="F1162" s="80">
        <v>0.55130999999999997</v>
      </c>
      <c r="G1162" s="76">
        <v>1.45</v>
      </c>
      <c r="H1162" s="56">
        <f t="shared" si="56"/>
        <v>0.79</v>
      </c>
    </row>
    <row r="1163" spans="1:8" ht="36" customHeight="1">
      <c r="A1163" s="64" t="s">
        <v>830</v>
      </c>
      <c r="B1163" s="64" t="s">
        <v>343</v>
      </c>
      <c r="C1163" s="64" t="s">
        <v>931</v>
      </c>
      <c r="D1163" s="59" t="s">
        <v>888</v>
      </c>
      <c r="E1163" s="64" t="s">
        <v>832</v>
      </c>
      <c r="F1163" s="80">
        <v>0.55130999999999997</v>
      </c>
      <c r="G1163" s="76">
        <v>1.45</v>
      </c>
      <c r="H1163" s="56">
        <f t="shared" si="56"/>
        <v>0.79</v>
      </c>
    </row>
    <row r="1164" spans="1:8" ht="36" customHeight="1">
      <c r="A1164" s="64" t="s">
        <v>830</v>
      </c>
      <c r="B1164" s="64" t="s">
        <v>343</v>
      </c>
      <c r="C1164" s="64" t="s">
        <v>933</v>
      </c>
      <c r="D1164" s="59" t="s">
        <v>831</v>
      </c>
      <c r="E1164" s="64" t="s">
        <v>832</v>
      </c>
      <c r="F1164" s="80">
        <v>0.28215000000000001</v>
      </c>
      <c r="G1164" s="76">
        <v>19.96</v>
      </c>
      <c r="H1164" s="56">
        <f t="shared" si="56"/>
        <v>5.63</v>
      </c>
    </row>
    <row r="1165" spans="1:8" ht="14.25" customHeight="1" thickBot="1">
      <c r="A1165" s="126"/>
      <c r="B1165" s="126"/>
      <c r="C1165" s="126"/>
      <c r="D1165" s="119"/>
      <c r="E1165" s="119"/>
      <c r="F1165" s="211" t="s">
        <v>976</v>
      </c>
      <c r="G1165" s="211"/>
      <c r="H1165" s="109">
        <f>SUM(H1146:H1164)</f>
        <v>329.28000000000003</v>
      </c>
    </row>
    <row r="1166" spans="1:8" ht="0.95" customHeight="1" thickTop="1">
      <c r="A1166" s="108"/>
      <c r="B1166" s="108"/>
      <c r="C1166" s="108"/>
      <c r="D1166" s="108"/>
      <c r="E1166" s="108"/>
      <c r="F1166" s="108"/>
      <c r="G1166" s="108"/>
      <c r="H1166" s="108"/>
    </row>
    <row r="1167" spans="1:8" ht="18" customHeight="1">
      <c r="A1167" s="120"/>
      <c r="B1167" s="122" t="s">
        <v>346</v>
      </c>
      <c r="C1167" s="122" t="s">
        <v>347</v>
      </c>
      <c r="D1167" s="120" t="s">
        <v>348</v>
      </c>
      <c r="E1167" s="122" t="s">
        <v>349</v>
      </c>
      <c r="F1167" s="123" t="s">
        <v>350</v>
      </c>
      <c r="G1167" s="123" t="s">
        <v>351</v>
      </c>
      <c r="H1167" s="123" t="s">
        <v>352</v>
      </c>
    </row>
    <row r="1168" spans="1:8" ht="36" customHeight="1">
      <c r="A1168" s="105" t="s">
        <v>230</v>
      </c>
      <c r="B1168" s="105" t="s">
        <v>935</v>
      </c>
      <c r="C1168" s="105" t="s">
        <v>343</v>
      </c>
      <c r="D1168" s="121" t="s">
        <v>590</v>
      </c>
      <c r="E1168" s="105" t="s">
        <v>591</v>
      </c>
      <c r="F1168" s="106"/>
      <c r="G1168" s="107"/>
      <c r="H1168" s="107"/>
    </row>
    <row r="1169" spans="1:8" ht="24.75" customHeight="1">
      <c r="A1169" s="64" t="s">
        <v>356</v>
      </c>
      <c r="B1169" s="64" t="s">
        <v>821</v>
      </c>
      <c r="C1169" s="64" t="s">
        <v>343</v>
      </c>
      <c r="D1169" s="59" t="s">
        <v>822</v>
      </c>
      <c r="E1169" s="64" t="s">
        <v>978</v>
      </c>
      <c r="F1169" s="128">
        <v>1.4374757183155689</v>
      </c>
      <c r="G1169" s="56">
        <v>17.760300000000001</v>
      </c>
      <c r="H1169" s="56">
        <f>TRUNC(F1169*G1169,2)</f>
        <v>25.53</v>
      </c>
    </row>
    <row r="1170" spans="1:8" ht="24" customHeight="1">
      <c r="A1170" s="64" t="s">
        <v>356</v>
      </c>
      <c r="B1170" s="64" t="s">
        <v>343</v>
      </c>
      <c r="C1170" s="64" t="s">
        <v>936</v>
      </c>
      <c r="D1170" s="59" t="s">
        <v>937</v>
      </c>
      <c r="E1170" s="79" t="s">
        <v>591</v>
      </c>
      <c r="F1170" s="129">
        <v>1</v>
      </c>
      <c r="G1170" s="76">
        <v>16.100100000000001</v>
      </c>
      <c r="H1170" s="56">
        <f>TRUNC(F1170*G1170,2)</f>
        <v>16.100000000000001</v>
      </c>
    </row>
    <row r="1171" spans="1:8" ht="36" customHeight="1">
      <c r="A1171" s="64" t="s">
        <v>830</v>
      </c>
      <c r="B1171" s="64" t="s">
        <v>343</v>
      </c>
      <c r="C1171" s="64" t="s">
        <v>936</v>
      </c>
      <c r="D1171" s="59" t="s">
        <v>831</v>
      </c>
      <c r="E1171" s="64" t="s">
        <v>832</v>
      </c>
      <c r="F1171" s="129">
        <v>1E-3</v>
      </c>
      <c r="G1171" s="76">
        <v>29.66</v>
      </c>
      <c r="H1171" s="56">
        <f>TRUNC(F1171*G1171,2)</f>
        <v>0.02</v>
      </c>
    </row>
    <row r="1172" spans="1:8" ht="14.25" customHeight="1" thickBot="1">
      <c r="A1172" s="119"/>
      <c r="B1172" s="119"/>
      <c r="C1172" s="119"/>
      <c r="D1172" s="119"/>
      <c r="E1172" s="119"/>
      <c r="F1172" s="211" t="s">
        <v>976</v>
      </c>
      <c r="G1172" s="211"/>
      <c r="H1172" s="109">
        <f>SUM(H1169:H1171)</f>
        <v>41.650000000000006</v>
      </c>
    </row>
    <row r="1173" spans="1:8" ht="0.95" customHeight="1" thickTop="1">
      <c r="A1173" s="108"/>
      <c r="B1173" s="108"/>
      <c r="C1173" s="108"/>
      <c r="D1173" s="108"/>
      <c r="E1173" s="108"/>
      <c r="F1173" s="108"/>
      <c r="G1173" s="108"/>
      <c r="H1173" s="108"/>
    </row>
    <row r="1174" spans="1:8" ht="18" customHeight="1">
      <c r="A1174" s="120"/>
      <c r="B1174" s="122" t="s">
        <v>346</v>
      </c>
      <c r="C1174" s="122" t="s">
        <v>347</v>
      </c>
      <c r="D1174" s="120" t="s">
        <v>348</v>
      </c>
      <c r="E1174" s="122" t="s">
        <v>349</v>
      </c>
      <c r="F1174" s="123" t="s">
        <v>350</v>
      </c>
      <c r="G1174" s="123" t="s">
        <v>351</v>
      </c>
      <c r="H1174" s="123" t="s">
        <v>352</v>
      </c>
    </row>
    <row r="1175" spans="1:8" ht="48" customHeight="1">
      <c r="A1175" s="121" t="s">
        <v>230</v>
      </c>
      <c r="B1175" s="105" t="s">
        <v>889</v>
      </c>
      <c r="C1175" s="105" t="s">
        <v>343</v>
      </c>
      <c r="D1175" s="121" t="s">
        <v>593</v>
      </c>
      <c r="E1175" s="105" t="s">
        <v>382</v>
      </c>
      <c r="F1175" s="106"/>
      <c r="G1175" s="107"/>
      <c r="H1175" s="107"/>
    </row>
    <row r="1176" spans="1:8" ht="24" customHeight="1">
      <c r="A1176" s="64" t="s">
        <v>356</v>
      </c>
      <c r="B1176" s="64" t="s">
        <v>890</v>
      </c>
      <c r="C1176" s="64" t="s">
        <v>343</v>
      </c>
      <c r="D1176" s="59" t="s">
        <v>891</v>
      </c>
      <c r="E1176" s="83" t="s">
        <v>977</v>
      </c>
      <c r="F1176" s="130">
        <v>0.05</v>
      </c>
      <c r="G1176" s="56">
        <v>127.7525</v>
      </c>
      <c r="H1176" s="56">
        <f>TRUNC(F1176*G1176,2)</f>
        <v>6.38</v>
      </c>
    </row>
    <row r="1177" spans="1:8" ht="24" customHeight="1">
      <c r="A1177" s="64" t="s">
        <v>356</v>
      </c>
      <c r="B1177" s="64" t="s">
        <v>821</v>
      </c>
      <c r="C1177" s="64" t="s">
        <v>343</v>
      </c>
      <c r="D1177" s="59" t="s">
        <v>822</v>
      </c>
      <c r="E1177" s="64" t="s">
        <v>978</v>
      </c>
      <c r="F1177" s="130">
        <v>5.2927033890193313E-2</v>
      </c>
      <c r="G1177" s="56">
        <v>17.760300000000001</v>
      </c>
      <c r="H1177" s="56">
        <f>TRUNC(F1177*G1177,2)</f>
        <v>0.94</v>
      </c>
    </row>
    <row r="1178" spans="1:8" ht="14.25" customHeight="1" thickBot="1">
      <c r="A1178" s="119"/>
      <c r="B1178" s="119"/>
      <c r="C1178" s="119"/>
      <c r="D1178" s="119"/>
      <c r="E1178" s="119"/>
      <c r="F1178" s="211" t="s">
        <v>976</v>
      </c>
      <c r="G1178" s="211"/>
      <c r="H1178" s="109">
        <f>SUM(H1176:H1177)</f>
        <v>7.32</v>
      </c>
    </row>
    <row r="1179" spans="1:8" ht="0.95" customHeight="1" thickTop="1">
      <c r="A1179" s="108"/>
      <c r="B1179" s="108"/>
      <c r="C1179" s="108"/>
      <c r="D1179" s="108"/>
      <c r="E1179" s="108"/>
      <c r="F1179" s="108"/>
      <c r="G1179" s="108"/>
      <c r="H1179" s="108"/>
    </row>
    <row r="1180" spans="1:8" ht="18" customHeight="1">
      <c r="A1180" s="120"/>
      <c r="B1180" s="122" t="s">
        <v>346</v>
      </c>
      <c r="C1180" s="122" t="s">
        <v>347</v>
      </c>
      <c r="D1180" s="120" t="s">
        <v>348</v>
      </c>
      <c r="E1180" s="122" t="s">
        <v>349</v>
      </c>
      <c r="F1180" s="123" t="s">
        <v>350</v>
      </c>
      <c r="G1180" s="123" t="s">
        <v>351</v>
      </c>
      <c r="H1180" s="123" t="s">
        <v>352</v>
      </c>
    </row>
    <row r="1181" spans="1:8" ht="36" customHeight="1">
      <c r="A1181" s="105" t="s">
        <v>230</v>
      </c>
      <c r="B1181" s="105" t="s">
        <v>954</v>
      </c>
      <c r="C1181" s="105" t="s">
        <v>343</v>
      </c>
      <c r="D1181" s="121" t="s">
        <v>598</v>
      </c>
      <c r="E1181" s="105" t="s">
        <v>355</v>
      </c>
      <c r="F1181" s="106"/>
      <c r="G1181" s="107"/>
      <c r="H1181" s="107"/>
    </row>
    <row r="1182" spans="1:8" ht="24" customHeight="1">
      <c r="A1182" s="64" t="s">
        <v>356</v>
      </c>
      <c r="B1182" s="64" t="s">
        <v>955</v>
      </c>
      <c r="C1182" s="64" t="s">
        <v>343</v>
      </c>
      <c r="D1182" s="118" t="s">
        <v>956</v>
      </c>
      <c r="E1182" s="83" t="s">
        <v>977</v>
      </c>
      <c r="F1182" s="86">
        <v>9.3719999999999998E-2</v>
      </c>
      <c r="G1182" s="56">
        <v>15.978300000000001</v>
      </c>
      <c r="H1182" s="56">
        <f>TRUNC(F1182*G1182,2)</f>
        <v>1.49</v>
      </c>
    </row>
    <row r="1183" spans="1:8" ht="24" customHeight="1">
      <c r="A1183" s="64" t="s">
        <v>356</v>
      </c>
      <c r="B1183" s="64" t="s">
        <v>957</v>
      </c>
      <c r="C1183" s="64" t="s">
        <v>343</v>
      </c>
      <c r="D1183" s="118" t="s">
        <v>958</v>
      </c>
      <c r="E1183" s="83" t="s">
        <v>977</v>
      </c>
      <c r="F1183" s="86">
        <v>9.3719999999999998E-2</v>
      </c>
      <c r="G1183" s="56">
        <v>20.694500000000001</v>
      </c>
      <c r="H1183" s="56">
        <f t="shared" ref="H1183:H1191" si="57">TRUNC(F1183*G1183,2)</f>
        <v>1.93</v>
      </c>
    </row>
    <row r="1184" spans="1:8" ht="24" customHeight="1">
      <c r="A1184" s="64" t="s">
        <v>356</v>
      </c>
      <c r="B1184" s="64" t="s">
        <v>880</v>
      </c>
      <c r="C1184" s="64" t="s">
        <v>343</v>
      </c>
      <c r="D1184" s="118" t="s">
        <v>881</v>
      </c>
      <c r="E1184" s="64" t="s">
        <v>978</v>
      </c>
      <c r="F1184" s="87">
        <v>0.38014999999999999</v>
      </c>
      <c r="G1184" s="56">
        <v>19.284300000000002</v>
      </c>
      <c r="H1184" s="56">
        <f t="shared" si="57"/>
        <v>7.33</v>
      </c>
    </row>
    <row r="1185" spans="1:8" ht="24" customHeight="1">
      <c r="A1185" s="64" t="s">
        <v>356</v>
      </c>
      <c r="B1185" s="64" t="s">
        <v>959</v>
      </c>
      <c r="C1185" s="64" t="s">
        <v>343</v>
      </c>
      <c r="D1185" s="118" t="s">
        <v>960</v>
      </c>
      <c r="E1185" s="64" t="s">
        <v>978</v>
      </c>
      <c r="F1185" s="87">
        <v>0.45550000000000002</v>
      </c>
      <c r="G1185" s="56">
        <v>22.036799999999999</v>
      </c>
      <c r="H1185" s="56">
        <f t="shared" si="57"/>
        <v>10.029999999999999</v>
      </c>
    </row>
    <row r="1186" spans="1:8" ht="24" customHeight="1">
      <c r="A1186" s="64" t="s">
        <v>356</v>
      </c>
      <c r="B1186" s="64" t="s">
        <v>343</v>
      </c>
      <c r="C1186" s="64" t="s">
        <v>961</v>
      </c>
      <c r="D1186" s="118" t="s">
        <v>962</v>
      </c>
      <c r="E1186" s="79" t="s">
        <v>827</v>
      </c>
      <c r="F1186" s="81">
        <v>1.8519999999999998E-2</v>
      </c>
      <c r="G1186" s="76">
        <v>13.6416</v>
      </c>
      <c r="H1186" s="56">
        <f t="shared" si="57"/>
        <v>0.25</v>
      </c>
    </row>
    <row r="1187" spans="1:8" ht="24" customHeight="1">
      <c r="A1187" s="64" t="s">
        <v>356</v>
      </c>
      <c r="B1187" s="64" t="s">
        <v>343</v>
      </c>
      <c r="C1187" s="64" t="s">
        <v>963</v>
      </c>
      <c r="D1187" s="118" t="s">
        <v>964</v>
      </c>
      <c r="E1187" s="79" t="s">
        <v>591</v>
      </c>
      <c r="F1187" s="81">
        <v>2.7179999999999999E-2</v>
      </c>
      <c r="G1187" s="76">
        <v>17.107600000000001</v>
      </c>
      <c r="H1187" s="56">
        <f t="shared" si="57"/>
        <v>0.46</v>
      </c>
    </row>
    <row r="1188" spans="1:8" ht="24" customHeight="1">
      <c r="A1188" s="64" t="s">
        <v>356</v>
      </c>
      <c r="B1188" s="64" t="s">
        <v>343</v>
      </c>
      <c r="C1188" s="64" t="s">
        <v>965</v>
      </c>
      <c r="D1188" s="118" t="s">
        <v>966</v>
      </c>
      <c r="E1188" s="79" t="s">
        <v>321</v>
      </c>
      <c r="F1188" s="81">
        <v>1.2147399999999999</v>
      </c>
      <c r="G1188" s="76">
        <v>3.6606000000000001</v>
      </c>
      <c r="H1188" s="56">
        <f t="shared" si="57"/>
        <v>4.4400000000000004</v>
      </c>
    </row>
    <row r="1189" spans="1:8" ht="24" customHeight="1">
      <c r="A1189" s="64" t="s">
        <v>356</v>
      </c>
      <c r="B1189" s="64" t="s">
        <v>343</v>
      </c>
      <c r="C1189" s="64" t="s">
        <v>967</v>
      </c>
      <c r="D1189" s="118" t="s">
        <v>968</v>
      </c>
      <c r="E1189" s="79" t="s">
        <v>355</v>
      </c>
      <c r="F1189" s="81">
        <v>0.40425</v>
      </c>
      <c r="G1189" s="76">
        <v>30.4375</v>
      </c>
      <c r="H1189" s="56">
        <f t="shared" si="57"/>
        <v>12.3</v>
      </c>
    </row>
    <row r="1190" spans="1:8" ht="36" customHeight="1">
      <c r="A1190" s="64" t="s">
        <v>830</v>
      </c>
      <c r="B1190" s="64" t="s">
        <v>343</v>
      </c>
      <c r="C1190" s="64" t="s">
        <v>965</v>
      </c>
      <c r="D1190" s="118" t="s">
        <v>831</v>
      </c>
      <c r="E1190" s="64" t="s">
        <v>832</v>
      </c>
      <c r="F1190" s="81">
        <v>3.0400000000000002E-3</v>
      </c>
      <c r="G1190" s="76">
        <v>29.66</v>
      </c>
      <c r="H1190" s="56">
        <f t="shared" si="57"/>
        <v>0.09</v>
      </c>
    </row>
    <row r="1191" spans="1:8" ht="36" customHeight="1">
      <c r="A1191" s="64" t="s">
        <v>830</v>
      </c>
      <c r="B1191" s="64" t="s">
        <v>343</v>
      </c>
      <c r="C1191" s="64" t="s">
        <v>967</v>
      </c>
      <c r="D1191" s="118" t="s">
        <v>831</v>
      </c>
      <c r="E1191" s="64" t="s">
        <v>832</v>
      </c>
      <c r="F1191" s="81">
        <v>1.0109999999999999E-2</v>
      </c>
      <c r="G1191" s="76">
        <v>29.66</v>
      </c>
      <c r="H1191" s="56">
        <f t="shared" si="57"/>
        <v>0.28999999999999998</v>
      </c>
    </row>
    <row r="1192" spans="1:8" ht="14.25" customHeight="1" thickBot="1">
      <c r="A1192" s="119"/>
      <c r="B1192" s="119"/>
      <c r="C1192" s="119"/>
      <c r="D1192" s="119"/>
      <c r="E1192" s="119"/>
      <c r="F1192" s="211" t="s">
        <v>976</v>
      </c>
      <c r="G1192" s="211"/>
      <c r="H1192" s="109">
        <f>SUM(H1182:H1191)</f>
        <v>38.610000000000007</v>
      </c>
    </row>
    <row r="1193" spans="1:8" ht="0.95" customHeight="1" thickTop="1">
      <c r="A1193" s="108"/>
      <c r="B1193" s="108"/>
      <c r="C1193" s="108"/>
      <c r="D1193" s="108"/>
      <c r="E1193" s="108"/>
      <c r="F1193" s="108"/>
      <c r="G1193" s="108"/>
      <c r="H1193" s="108"/>
    </row>
    <row r="1194" spans="1:8" ht="18" customHeight="1">
      <c r="A1194" s="120"/>
      <c r="B1194" s="122" t="s">
        <v>346</v>
      </c>
      <c r="C1194" s="122" t="s">
        <v>347</v>
      </c>
      <c r="D1194" s="120" t="s">
        <v>348</v>
      </c>
      <c r="E1194" s="122" t="s">
        <v>349</v>
      </c>
      <c r="F1194" s="123" t="s">
        <v>350</v>
      </c>
      <c r="G1194" s="123" t="s">
        <v>351</v>
      </c>
      <c r="H1194" s="123" t="s">
        <v>352</v>
      </c>
    </row>
    <row r="1195" spans="1:8" ht="24" customHeight="1">
      <c r="A1195" s="105" t="s">
        <v>230</v>
      </c>
      <c r="B1195" s="105" t="s">
        <v>938</v>
      </c>
      <c r="C1195" s="105" t="s">
        <v>343</v>
      </c>
      <c r="D1195" s="121" t="s">
        <v>592</v>
      </c>
      <c r="E1195" s="105" t="s">
        <v>355</v>
      </c>
      <c r="F1195" s="106"/>
      <c r="G1195" s="107"/>
      <c r="H1195" s="107"/>
    </row>
    <row r="1196" spans="1:8" ht="24" customHeight="1">
      <c r="A1196" s="64" t="s">
        <v>356</v>
      </c>
      <c r="B1196" s="64" t="s">
        <v>821</v>
      </c>
      <c r="C1196" s="64" t="s">
        <v>343</v>
      </c>
      <c r="D1196" s="59" t="s">
        <v>822</v>
      </c>
      <c r="E1196" s="64" t="s">
        <v>978</v>
      </c>
      <c r="F1196" s="85">
        <v>5.8557569410426627E-2</v>
      </c>
      <c r="G1196" s="56">
        <v>17.760300000000001</v>
      </c>
      <c r="H1196" s="56">
        <f>TRUNC(F1196*G1196,2)</f>
        <v>1.04</v>
      </c>
    </row>
    <row r="1197" spans="1:8" ht="24" customHeight="1">
      <c r="A1197" s="64" t="s">
        <v>356</v>
      </c>
      <c r="B1197" s="64" t="s">
        <v>343</v>
      </c>
      <c r="C1197" s="64" t="s">
        <v>939</v>
      </c>
      <c r="D1197" s="59" t="s">
        <v>940</v>
      </c>
      <c r="E1197" s="79" t="s">
        <v>591</v>
      </c>
      <c r="F1197" s="80">
        <v>0.06</v>
      </c>
      <c r="G1197" s="76">
        <v>2.6219999999999999</v>
      </c>
      <c r="H1197" s="56">
        <f t="shared" ref="H1197:H1204" si="58">TRUNC(F1197*G1197,2)</f>
        <v>0.15</v>
      </c>
    </row>
    <row r="1198" spans="1:8" ht="24" customHeight="1">
      <c r="A1198" s="64" t="s">
        <v>356</v>
      </c>
      <c r="B1198" s="64" t="s">
        <v>343</v>
      </c>
      <c r="C1198" s="64" t="s">
        <v>941</v>
      </c>
      <c r="D1198" s="59" t="s">
        <v>942</v>
      </c>
      <c r="E1198" s="79" t="s">
        <v>591</v>
      </c>
      <c r="F1198" s="80">
        <v>0.2</v>
      </c>
      <c r="G1198" s="76">
        <v>0.2215</v>
      </c>
      <c r="H1198" s="56">
        <f t="shared" si="58"/>
        <v>0.04</v>
      </c>
    </row>
    <row r="1199" spans="1:8" ht="24" customHeight="1">
      <c r="A1199" s="64" t="s">
        <v>356</v>
      </c>
      <c r="B1199" s="64" t="s">
        <v>343</v>
      </c>
      <c r="C1199" s="64" t="s">
        <v>943</v>
      </c>
      <c r="D1199" s="59" t="s">
        <v>944</v>
      </c>
      <c r="E1199" s="79" t="s">
        <v>591</v>
      </c>
      <c r="F1199" s="80">
        <v>3.0000000000000001E-3</v>
      </c>
      <c r="G1199" s="76">
        <v>2.2576000000000001</v>
      </c>
      <c r="H1199" s="56">
        <f>ROUND(F1199*G1199,2)</f>
        <v>0.01</v>
      </c>
    </row>
    <row r="1200" spans="1:8" ht="24" customHeight="1">
      <c r="A1200" s="64" t="s">
        <v>356</v>
      </c>
      <c r="B1200" s="64" t="s">
        <v>343</v>
      </c>
      <c r="C1200" s="64" t="s">
        <v>945</v>
      </c>
      <c r="D1200" s="59" t="s">
        <v>946</v>
      </c>
      <c r="E1200" s="79" t="s">
        <v>591</v>
      </c>
      <c r="F1200" s="80">
        <v>0.17499999999999999</v>
      </c>
      <c r="G1200" s="76">
        <v>0.1212</v>
      </c>
      <c r="H1200" s="56">
        <f t="shared" si="58"/>
        <v>0.02</v>
      </c>
    </row>
    <row r="1201" spans="1:8" ht="24" customHeight="1">
      <c r="A1201" s="64" t="s">
        <v>356</v>
      </c>
      <c r="B1201" s="64" t="s">
        <v>343</v>
      </c>
      <c r="C1201" s="64" t="s">
        <v>947</v>
      </c>
      <c r="D1201" s="59" t="s">
        <v>948</v>
      </c>
      <c r="E1201" s="79" t="s">
        <v>591</v>
      </c>
      <c r="F1201" s="80">
        <v>0.6</v>
      </c>
      <c r="G1201" s="76">
        <v>2.375</v>
      </c>
      <c r="H1201" s="56">
        <f t="shared" si="58"/>
        <v>1.42</v>
      </c>
    </row>
    <row r="1202" spans="1:8" ht="24" customHeight="1">
      <c r="A1202" s="64" t="s">
        <v>587</v>
      </c>
      <c r="B1202" s="64" t="s">
        <v>343</v>
      </c>
      <c r="C1202" s="64">
        <v>4413995</v>
      </c>
      <c r="D1202" s="59" t="s">
        <v>949</v>
      </c>
      <c r="E1202" s="79" t="s">
        <v>321</v>
      </c>
      <c r="F1202" s="80">
        <v>1</v>
      </c>
      <c r="G1202" s="76">
        <v>2.2599999999999998</v>
      </c>
      <c r="H1202" s="56">
        <f t="shared" si="58"/>
        <v>2.2599999999999998</v>
      </c>
    </row>
    <row r="1203" spans="1:8" ht="36" customHeight="1">
      <c r="A1203" s="64" t="s">
        <v>830</v>
      </c>
      <c r="B1203" s="64" t="s">
        <v>343</v>
      </c>
      <c r="C1203" s="64">
        <v>4413995</v>
      </c>
      <c r="D1203" s="59" t="s">
        <v>831</v>
      </c>
      <c r="E1203" s="64" t="s">
        <v>832</v>
      </c>
      <c r="F1203" s="80">
        <v>2.3E-2</v>
      </c>
      <c r="G1203" s="76">
        <v>29.66</v>
      </c>
      <c r="H1203" s="56">
        <f t="shared" si="58"/>
        <v>0.68</v>
      </c>
    </row>
    <row r="1204" spans="1:8" ht="36" customHeight="1">
      <c r="A1204" s="64" t="s">
        <v>830</v>
      </c>
      <c r="B1204" s="64" t="s">
        <v>343</v>
      </c>
      <c r="C1204" s="64" t="s">
        <v>947</v>
      </c>
      <c r="D1204" s="59" t="s">
        <v>831</v>
      </c>
      <c r="E1204" s="64" t="s">
        <v>832</v>
      </c>
      <c r="F1204" s="80">
        <v>7.5000000000000002E-4</v>
      </c>
      <c r="G1204" s="76">
        <v>29.66</v>
      </c>
      <c r="H1204" s="56">
        <f t="shared" si="58"/>
        <v>0.02</v>
      </c>
    </row>
    <row r="1205" spans="1:8" ht="14.25" customHeight="1" thickBot="1">
      <c r="A1205" s="119"/>
      <c r="B1205" s="119"/>
      <c r="C1205" s="119"/>
      <c r="D1205" s="119"/>
      <c r="E1205" s="119"/>
      <c r="F1205" s="211" t="s">
        <v>976</v>
      </c>
      <c r="G1205" s="211"/>
      <c r="H1205" s="109">
        <f>SUM(H1196:H1204)</f>
        <v>5.6399999999999988</v>
      </c>
    </row>
    <row r="1206" spans="1:8" ht="0.95" customHeight="1" thickTop="1">
      <c r="A1206" s="108"/>
      <c r="B1206" s="108"/>
      <c r="C1206" s="108"/>
      <c r="D1206" s="108"/>
      <c r="E1206" s="108"/>
      <c r="F1206" s="108"/>
      <c r="G1206" s="108"/>
      <c r="H1206" s="108"/>
    </row>
    <row r="1207" spans="1:8" ht="18" customHeight="1">
      <c r="A1207" s="120"/>
      <c r="B1207" s="122" t="s">
        <v>346</v>
      </c>
      <c r="C1207" s="122" t="s">
        <v>347</v>
      </c>
      <c r="D1207" s="120" t="s">
        <v>348</v>
      </c>
      <c r="E1207" s="122" t="s">
        <v>349</v>
      </c>
      <c r="F1207" s="123" t="s">
        <v>350</v>
      </c>
      <c r="G1207" s="123" t="s">
        <v>351</v>
      </c>
      <c r="H1207" s="123" t="s">
        <v>352</v>
      </c>
    </row>
    <row r="1208" spans="1:8" ht="24" customHeight="1">
      <c r="A1208" s="105" t="s">
        <v>230</v>
      </c>
      <c r="B1208" s="105" t="s">
        <v>951</v>
      </c>
      <c r="C1208" s="105" t="s">
        <v>343</v>
      </c>
      <c r="D1208" s="121" t="s">
        <v>597</v>
      </c>
      <c r="E1208" s="105" t="s">
        <v>382</v>
      </c>
      <c r="F1208" s="106"/>
      <c r="G1208" s="107"/>
      <c r="H1208" s="107"/>
    </row>
    <row r="1209" spans="1:8" s="61" customFormat="1" ht="24" customHeight="1">
      <c r="A1209" s="64" t="s">
        <v>356</v>
      </c>
      <c r="B1209" s="64" t="s">
        <v>821</v>
      </c>
      <c r="C1209" s="64" t="s">
        <v>343</v>
      </c>
      <c r="D1209" s="59" t="s">
        <v>822</v>
      </c>
      <c r="E1209" s="64" t="s">
        <v>978</v>
      </c>
      <c r="F1209" s="87">
        <v>1.3090995084542489</v>
      </c>
      <c r="G1209" s="56">
        <v>17.760300000000001</v>
      </c>
      <c r="H1209" s="56">
        <f>TRUNC(F1209*G1209,2)</f>
        <v>23.25</v>
      </c>
    </row>
    <row r="1210" spans="1:8" ht="14.25" customHeight="1" thickBot="1">
      <c r="A1210" s="119"/>
      <c r="B1210" s="119"/>
      <c r="C1210" s="119"/>
      <c r="D1210" s="119"/>
      <c r="E1210" s="119"/>
      <c r="F1210" s="211" t="s">
        <v>976</v>
      </c>
      <c r="G1210" s="211"/>
      <c r="H1210" s="109">
        <f>SUM(H1209)</f>
        <v>23.25</v>
      </c>
    </row>
    <row r="1211" spans="1:8" ht="0.95" customHeight="1" thickTop="1">
      <c r="A1211" s="108"/>
      <c r="B1211" s="108"/>
      <c r="C1211" s="108"/>
      <c r="D1211" s="108"/>
      <c r="E1211" s="108"/>
      <c r="F1211" s="108"/>
      <c r="G1211" s="108"/>
      <c r="H1211" s="108"/>
    </row>
    <row r="1212" spans="1:8" ht="18" customHeight="1">
      <c r="A1212" s="120"/>
      <c r="B1212" s="122" t="s">
        <v>346</v>
      </c>
      <c r="C1212" s="122" t="s">
        <v>347</v>
      </c>
      <c r="D1212" s="120" t="s">
        <v>348</v>
      </c>
      <c r="E1212" s="122" t="s">
        <v>349</v>
      </c>
      <c r="F1212" s="123" t="s">
        <v>350</v>
      </c>
      <c r="G1212" s="123" t="s">
        <v>351</v>
      </c>
      <c r="H1212" s="123" t="s">
        <v>352</v>
      </c>
    </row>
    <row r="1213" spans="1:8" ht="24" customHeight="1">
      <c r="A1213" s="121" t="s">
        <v>230</v>
      </c>
      <c r="B1213" s="104" t="s">
        <v>950</v>
      </c>
      <c r="C1213" s="121" t="s">
        <v>343</v>
      </c>
      <c r="D1213" s="121" t="s">
        <v>602</v>
      </c>
      <c r="E1213" s="105" t="s">
        <v>382</v>
      </c>
      <c r="F1213" s="106"/>
      <c r="G1213" s="107"/>
      <c r="H1213" s="107"/>
    </row>
    <row r="1214" spans="1:8" ht="24" customHeight="1">
      <c r="A1214" s="64" t="s">
        <v>356</v>
      </c>
      <c r="B1214" s="64" t="s">
        <v>821</v>
      </c>
      <c r="C1214" s="64" t="s">
        <v>343</v>
      </c>
      <c r="D1214" s="59" t="s">
        <v>822</v>
      </c>
      <c r="E1214" s="64" t="s">
        <v>978</v>
      </c>
      <c r="F1214" s="87">
        <v>2.5511956442177217</v>
      </c>
      <c r="G1214" s="56">
        <v>17.760300000000001</v>
      </c>
      <c r="H1214" s="56">
        <f>TRUNC(F1214*G1214,2)</f>
        <v>45.31</v>
      </c>
    </row>
    <row r="1215" spans="1:8" ht="14.25" customHeight="1" thickBot="1">
      <c r="A1215" s="119"/>
      <c r="B1215" s="119"/>
      <c r="C1215" s="119"/>
      <c r="D1215" s="119"/>
      <c r="E1215" s="119"/>
      <c r="F1215" s="211" t="s">
        <v>976</v>
      </c>
      <c r="G1215" s="211"/>
      <c r="H1215" s="109">
        <f>SUM(H1214)</f>
        <v>45.31</v>
      </c>
    </row>
    <row r="1216" spans="1:8" ht="0.95" customHeight="1" thickTop="1">
      <c r="A1216" s="108"/>
      <c r="B1216" s="108"/>
      <c r="C1216" s="108"/>
      <c r="D1216" s="108"/>
      <c r="E1216" s="108"/>
      <c r="F1216" s="108"/>
      <c r="G1216" s="108"/>
      <c r="H1216" s="108"/>
    </row>
    <row r="1398" spans="1:8">
      <c r="A1398" s="71"/>
      <c r="B1398" s="71"/>
      <c r="C1398" s="71"/>
      <c r="D1398" s="62"/>
      <c r="E1398" s="62"/>
      <c r="F1398" s="62"/>
      <c r="G1398" s="78"/>
      <c r="H1398" s="78"/>
    </row>
    <row r="1399" spans="1:8">
      <c r="A1399" s="71"/>
      <c r="B1399" s="71"/>
      <c r="C1399" s="71"/>
      <c r="D1399" s="62"/>
      <c r="E1399" s="62"/>
      <c r="F1399" s="62"/>
      <c r="G1399" s="78"/>
      <c r="H1399" s="78"/>
    </row>
    <row r="1400" spans="1:8">
      <c r="A1400" s="71"/>
      <c r="B1400" s="71"/>
      <c r="C1400" s="71"/>
      <c r="D1400" s="62"/>
      <c r="E1400" s="62"/>
      <c r="F1400" s="62"/>
      <c r="G1400" s="78"/>
      <c r="H1400" s="78"/>
    </row>
    <row r="1401" spans="1:8">
      <c r="A1401" s="71"/>
      <c r="B1401" s="71"/>
      <c r="C1401" s="71"/>
      <c r="D1401" s="62"/>
      <c r="E1401" s="62"/>
      <c r="F1401" s="62"/>
      <c r="G1401" s="78"/>
      <c r="H1401" s="78"/>
    </row>
    <row r="1402" spans="1:8">
      <c r="A1402" s="71"/>
      <c r="B1402" s="71"/>
      <c r="C1402" s="71"/>
      <c r="D1402" s="62"/>
      <c r="E1402" s="62"/>
      <c r="F1402" s="62"/>
      <c r="G1402" s="78"/>
      <c r="H1402" s="78"/>
    </row>
    <row r="1403" spans="1:8">
      <c r="A1403" s="71"/>
      <c r="B1403" s="71"/>
      <c r="C1403" s="71"/>
      <c r="D1403" s="62"/>
      <c r="E1403" s="62"/>
      <c r="F1403" s="62"/>
      <c r="G1403" s="78"/>
      <c r="H1403" s="78"/>
    </row>
    <row r="1404" spans="1:8">
      <c r="A1404" s="71"/>
      <c r="B1404" s="71"/>
      <c r="C1404" s="71"/>
      <c r="D1404" s="62"/>
      <c r="E1404" s="62"/>
      <c r="F1404" s="62"/>
      <c r="G1404" s="78"/>
      <c r="H1404" s="78"/>
    </row>
    <row r="1405" spans="1:8">
      <c r="A1405" s="71"/>
      <c r="B1405" s="71"/>
      <c r="C1405" s="71"/>
      <c r="D1405" s="62"/>
      <c r="E1405" s="62"/>
      <c r="F1405" s="62"/>
      <c r="G1405" s="78"/>
      <c r="H1405" s="78"/>
    </row>
    <row r="1406" spans="1:8">
      <c r="A1406" s="71"/>
      <c r="B1406" s="71"/>
      <c r="C1406" s="71"/>
      <c r="D1406" s="62"/>
      <c r="E1406" s="62"/>
      <c r="F1406" s="62"/>
      <c r="G1406" s="78"/>
      <c r="H1406" s="78"/>
    </row>
    <row r="1407" spans="1:8">
      <c r="A1407" s="71"/>
      <c r="B1407" s="71"/>
      <c r="C1407" s="71"/>
      <c r="D1407" s="62"/>
      <c r="E1407" s="62"/>
      <c r="F1407" s="62"/>
      <c r="G1407" s="78"/>
      <c r="H1407" s="78"/>
    </row>
    <row r="1408" spans="1:8">
      <c r="A1408" s="71"/>
      <c r="B1408" s="71"/>
      <c r="C1408" s="71"/>
      <c r="D1408" s="62"/>
      <c r="E1408" s="62"/>
      <c r="F1408" s="62"/>
      <c r="G1408" s="78"/>
      <c r="H1408" s="78"/>
    </row>
    <row r="1409" spans="1:8">
      <c r="A1409" s="71"/>
      <c r="B1409" s="71"/>
      <c r="C1409" s="71"/>
      <c r="D1409" s="62"/>
      <c r="E1409" s="62"/>
      <c r="F1409" s="62"/>
      <c r="G1409" s="78"/>
      <c r="H1409" s="78"/>
    </row>
    <row r="1410" spans="1:8">
      <c r="A1410" s="71"/>
      <c r="B1410" s="71"/>
      <c r="C1410" s="71"/>
      <c r="D1410" s="62"/>
      <c r="E1410" s="62"/>
      <c r="F1410" s="62"/>
      <c r="G1410" s="78"/>
      <c r="H1410" s="78"/>
    </row>
    <row r="1411" spans="1:8">
      <c r="A1411" s="71"/>
      <c r="B1411" s="71"/>
      <c r="C1411" s="71"/>
      <c r="D1411" s="62"/>
      <c r="E1411" s="62"/>
      <c r="F1411" s="62"/>
      <c r="G1411" s="78"/>
      <c r="H1411" s="78"/>
    </row>
    <row r="1412" spans="1:8">
      <c r="A1412" s="71"/>
      <c r="B1412" s="71"/>
      <c r="C1412" s="71"/>
      <c r="D1412" s="62"/>
      <c r="E1412" s="62"/>
      <c r="F1412" s="62"/>
      <c r="G1412" s="78"/>
      <c r="H1412" s="78"/>
    </row>
    <row r="1413" spans="1:8">
      <c r="A1413" s="71"/>
      <c r="B1413" s="71"/>
      <c r="C1413" s="71"/>
      <c r="D1413" s="62"/>
      <c r="E1413" s="62"/>
      <c r="F1413" s="62"/>
      <c r="G1413" s="78"/>
      <c r="H1413" s="78"/>
    </row>
    <row r="1414" spans="1:8">
      <c r="A1414" s="71"/>
      <c r="B1414" s="71"/>
      <c r="C1414" s="71"/>
      <c r="D1414" s="62"/>
      <c r="E1414" s="62"/>
      <c r="F1414" s="62"/>
      <c r="G1414" s="78"/>
      <c r="H1414" s="78"/>
    </row>
    <row r="1415" spans="1:8">
      <c r="A1415" s="71"/>
      <c r="B1415" s="71"/>
      <c r="C1415" s="71"/>
      <c r="D1415" s="62"/>
      <c r="E1415" s="62"/>
      <c r="F1415" s="62"/>
      <c r="G1415" s="78"/>
      <c r="H1415" s="78"/>
    </row>
    <row r="1416" spans="1:8">
      <c r="A1416" s="71"/>
      <c r="B1416" s="71"/>
      <c r="C1416" s="71"/>
      <c r="D1416" s="62"/>
      <c r="E1416" s="62"/>
      <c r="F1416" s="62"/>
      <c r="G1416" s="78"/>
      <c r="H1416" s="78"/>
    </row>
    <row r="1417" spans="1:8">
      <c r="A1417" s="71"/>
      <c r="B1417" s="71"/>
      <c r="C1417" s="71"/>
      <c r="D1417" s="62"/>
      <c r="E1417" s="62"/>
      <c r="F1417" s="62"/>
      <c r="G1417" s="78"/>
      <c r="H1417" s="78"/>
    </row>
    <row r="1418" spans="1:8">
      <c r="A1418" s="71"/>
      <c r="B1418" s="71"/>
      <c r="C1418" s="71"/>
      <c r="D1418" s="62"/>
      <c r="E1418" s="62"/>
      <c r="F1418" s="62"/>
      <c r="G1418" s="78"/>
      <c r="H1418" s="78"/>
    </row>
    <row r="1419" spans="1:8">
      <c r="A1419" s="71"/>
      <c r="B1419" s="71"/>
      <c r="C1419" s="71"/>
      <c r="D1419" s="62"/>
      <c r="E1419" s="62"/>
      <c r="F1419" s="62"/>
      <c r="G1419" s="78"/>
      <c r="H1419" s="78"/>
    </row>
    <row r="1420" spans="1:8">
      <c r="A1420" s="71"/>
      <c r="B1420" s="71"/>
      <c r="C1420" s="71"/>
      <c r="D1420" s="62"/>
      <c r="E1420" s="62"/>
      <c r="F1420" s="62"/>
      <c r="G1420" s="78"/>
      <c r="H1420" s="78"/>
    </row>
    <row r="1421" spans="1:8">
      <c r="A1421" s="71"/>
      <c r="B1421" s="71"/>
      <c r="C1421" s="71"/>
      <c r="D1421" s="62"/>
      <c r="E1421" s="62"/>
      <c r="F1421" s="62"/>
      <c r="G1421" s="78"/>
      <c r="H1421" s="78"/>
    </row>
    <row r="1422" spans="1:8">
      <c r="A1422" s="71"/>
      <c r="B1422" s="71"/>
      <c r="C1422" s="71"/>
      <c r="D1422" s="62"/>
      <c r="E1422" s="62"/>
      <c r="F1422" s="62"/>
      <c r="G1422" s="78"/>
      <c r="H1422" s="78"/>
    </row>
    <row r="1423" spans="1:8">
      <c r="A1423" s="71"/>
      <c r="B1423" s="71"/>
      <c r="C1423" s="71"/>
      <c r="D1423" s="62"/>
      <c r="E1423" s="62"/>
      <c r="F1423" s="62"/>
      <c r="G1423" s="78"/>
      <c r="H1423" s="78"/>
    </row>
    <row r="1424" spans="1:8">
      <c r="A1424" s="71"/>
      <c r="B1424" s="71"/>
      <c r="C1424" s="71"/>
      <c r="D1424" s="62"/>
      <c r="E1424" s="62"/>
      <c r="F1424" s="62"/>
      <c r="G1424" s="78"/>
      <c r="H1424" s="78"/>
    </row>
    <row r="1425" spans="1:8">
      <c r="A1425" s="71"/>
      <c r="B1425" s="71"/>
      <c r="C1425" s="71"/>
      <c r="D1425" s="62"/>
      <c r="E1425" s="62"/>
      <c r="F1425" s="62"/>
      <c r="G1425" s="78"/>
      <c r="H1425" s="78"/>
    </row>
    <row r="1426" spans="1:8">
      <c r="A1426" s="71"/>
      <c r="B1426" s="71"/>
      <c r="C1426" s="71"/>
      <c r="D1426" s="62"/>
      <c r="E1426" s="62"/>
      <c r="F1426" s="62"/>
      <c r="G1426" s="78"/>
      <c r="H1426" s="78"/>
    </row>
    <row r="1427" spans="1:8">
      <c r="A1427" s="71"/>
      <c r="B1427" s="71"/>
      <c r="C1427" s="71"/>
      <c r="D1427" s="62"/>
      <c r="E1427" s="62"/>
      <c r="F1427" s="62"/>
      <c r="G1427" s="78"/>
      <c r="H1427" s="78"/>
    </row>
    <row r="1428" spans="1:8">
      <c r="A1428" s="71"/>
      <c r="B1428" s="71"/>
      <c r="C1428" s="71"/>
      <c r="D1428" s="62"/>
      <c r="E1428" s="62"/>
      <c r="F1428" s="62"/>
      <c r="G1428" s="78"/>
      <c r="H1428" s="78"/>
    </row>
    <row r="1429" spans="1:8">
      <c r="A1429" s="71"/>
      <c r="B1429" s="71"/>
      <c r="C1429" s="71"/>
      <c r="D1429" s="62"/>
      <c r="E1429" s="62"/>
      <c r="F1429" s="62"/>
      <c r="G1429" s="78"/>
      <c r="H1429" s="78"/>
    </row>
    <row r="1430" spans="1:8">
      <c r="A1430" s="71"/>
      <c r="B1430" s="71"/>
      <c r="C1430" s="71"/>
      <c r="D1430" s="62"/>
      <c r="E1430" s="62"/>
      <c r="F1430" s="62"/>
      <c r="G1430" s="78"/>
      <c r="H1430" s="78"/>
    </row>
    <row r="1431" spans="1:8">
      <c r="A1431" s="71"/>
      <c r="B1431" s="71"/>
      <c r="C1431" s="71"/>
      <c r="D1431" s="62"/>
      <c r="E1431" s="62"/>
      <c r="F1431" s="62"/>
      <c r="G1431" s="78"/>
      <c r="H1431" s="78"/>
    </row>
    <row r="1432" spans="1:8">
      <c r="A1432" s="71"/>
      <c r="B1432" s="71"/>
      <c r="C1432" s="71"/>
      <c r="D1432" s="62"/>
      <c r="E1432" s="62"/>
      <c r="F1432" s="62"/>
      <c r="G1432" s="78"/>
      <c r="H1432" s="78"/>
    </row>
    <row r="1433" spans="1:8">
      <c r="A1433" s="71"/>
      <c r="B1433" s="71"/>
      <c r="C1433" s="71"/>
      <c r="D1433" s="62"/>
      <c r="E1433" s="62"/>
      <c r="F1433" s="62"/>
      <c r="G1433" s="78"/>
      <c r="H1433" s="78"/>
    </row>
    <row r="1434" spans="1:8">
      <c r="A1434" s="71"/>
      <c r="B1434" s="71"/>
      <c r="C1434" s="71"/>
      <c r="D1434" s="62"/>
      <c r="E1434" s="62"/>
      <c r="F1434" s="62"/>
      <c r="G1434" s="78"/>
      <c r="H1434" s="78"/>
    </row>
    <row r="1435" spans="1:8">
      <c r="A1435" s="71"/>
      <c r="B1435" s="71"/>
      <c r="C1435" s="71"/>
      <c r="D1435" s="62"/>
      <c r="E1435" s="62"/>
      <c r="F1435" s="62"/>
      <c r="G1435" s="78"/>
      <c r="H1435" s="78"/>
    </row>
    <row r="1436" spans="1:8">
      <c r="A1436" s="71"/>
      <c r="B1436" s="71"/>
      <c r="C1436" s="71"/>
      <c r="D1436" s="62"/>
      <c r="E1436" s="62"/>
      <c r="F1436" s="62"/>
      <c r="G1436" s="78"/>
      <c r="H1436" s="78"/>
    </row>
    <row r="1437" spans="1:8">
      <c r="A1437" s="71"/>
      <c r="B1437" s="71"/>
      <c r="C1437" s="71"/>
      <c r="D1437" s="62"/>
      <c r="E1437" s="62"/>
      <c r="F1437" s="62"/>
      <c r="G1437" s="78"/>
      <c r="H1437" s="78"/>
    </row>
    <row r="1438" spans="1:8">
      <c r="A1438" s="71"/>
      <c r="B1438" s="71"/>
      <c r="C1438" s="71"/>
      <c r="D1438" s="62"/>
      <c r="E1438" s="62"/>
      <c r="F1438" s="62"/>
      <c r="G1438" s="78"/>
      <c r="H1438" s="78"/>
    </row>
    <row r="1439" spans="1:8">
      <c r="A1439" s="71"/>
      <c r="B1439" s="71"/>
      <c r="C1439" s="71"/>
      <c r="D1439" s="62"/>
      <c r="E1439" s="62"/>
      <c r="F1439" s="62"/>
      <c r="G1439" s="78"/>
      <c r="H1439" s="78"/>
    </row>
    <row r="1440" spans="1:8">
      <c r="A1440" s="71"/>
      <c r="B1440" s="71"/>
      <c r="C1440" s="71"/>
      <c r="D1440" s="62"/>
      <c r="E1440" s="62"/>
      <c r="F1440" s="62"/>
      <c r="G1440" s="78"/>
      <c r="H1440" s="78"/>
    </row>
    <row r="1441" spans="1:8">
      <c r="A1441" s="71"/>
      <c r="B1441" s="71"/>
      <c r="C1441" s="71"/>
      <c r="D1441" s="62"/>
      <c r="E1441" s="62"/>
      <c r="F1441" s="62"/>
      <c r="G1441" s="78"/>
      <c r="H1441" s="78"/>
    </row>
    <row r="1442" spans="1:8">
      <c r="A1442" s="71"/>
      <c r="B1442" s="71"/>
      <c r="C1442" s="71"/>
      <c r="D1442" s="62"/>
      <c r="E1442" s="62"/>
      <c r="F1442" s="62"/>
      <c r="G1442" s="78"/>
      <c r="H1442" s="78"/>
    </row>
    <row r="1443" spans="1:8">
      <c r="A1443" s="71"/>
      <c r="B1443" s="71"/>
      <c r="C1443" s="71"/>
      <c r="D1443" s="62"/>
      <c r="E1443" s="62"/>
      <c r="F1443" s="62"/>
      <c r="G1443" s="78"/>
      <c r="H1443" s="78"/>
    </row>
    <row r="1444" spans="1:8">
      <c r="A1444" s="71"/>
      <c r="B1444" s="71"/>
      <c r="C1444" s="71"/>
      <c r="D1444" s="62"/>
      <c r="E1444" s="62"/>
      <c r="F1444" s="62"/>
      <c r="G1444" s="78"/>
      <c r="H1444" s="78"/>
    </row>
    <row r="1445" spans="1:8">
      <c r="A1445" s="71"/>
      <c r="B1445" s="71"/>
      <c r="C1445" s="71"/>
      <c r="D1445" s="62"/>
      <c r="E1445" s="62"/>
      <c r="F1445" s="62"/>
      <c r="G1445" s="78"/>
      <c r="H1445" s="78"/>
    </row>
    <row r="1446" spans="1:8">
      <c r="A1446" s="71"/>
      <c r="B1446" s="71"/>
      <c r="C1446" s="71"/>
      <c r="D1446" s="62"/>
      <c r="E1446" s="62"/>
      <c r="F1446" s="62"/>
      <c r="G1446" s="78"/>
      <c r="H1446" s="78"/>
    </row>
    <row r="1447" spans="1:8">
      <c r="A1447" s="71"/>
      <c r="B1447" s="71"/>
      <c r="C1447" s="71"/>
      <c r="D1447" s="62"/>
      <c r="E1447" s="62"/>
      <c r="F1447" s="62"/>
      <c r="G1447" s="78"/>
      <c r="H1447" s="78"/>
    </row>
    <row r="1448" spans="1:8">
      <c r="A1448" s="71"/>
      <c r="B1448" s="71"/>
      <c r="C1448" s="71"/>
      <c r="D1448" s="62"/>
      <c r="E1448" s="62"/>
      <c r="F1448" s="62"/>
      <c r="G1448" s="78"/>
      <c r="H1448" s="78"/>
    </row>
    <row r="1449" spans="1:8">
      <c r="A1449" s="71"/>
      <c r="B1449" s="71"/>
      <c r="C1449" s="71"/>
      <c r="D1449" s="62"/>
      <c r="E1449" s="62"/>
      <c r="F1449" s="62"/>
      <c r="G1449" s="78"/>
      <c r="H1449" s="78"/>
    </row>
    <row r="1450" spans="1:8">
      <c r="A1450" s="71"/>
      <c r="B1450" s="71"/>
      <c r="C1450" s="71"/>
      <c r="D1450" s="62"/>
      <c r="E1450" s="62"/>
      <c r="F1450" s="62"/>
      <c r="G1450" s="78"/>
      <c r="H1450" s="78"/>
    </row>
    <row r="1451" spans="1:8">
      <c r="A1451" s="71"/>
      <c r="B1451" s="71"/>
      <c r="C1451" s="71"/>
      <c r="D1451" s="62"/>
      <c r="E1451" s="62"/>
      <c r="F1451" s="62"/>
      <c r="G1451" s="78"/>
      <c r="H1451" s="78"/>
    </row>
    <row r="1452" spans="1:8">
      <c r="A1452" s="71"/>
      <c r="B1452" s="71"/>
      <c r="C1452" s="71"/>
      <c r="D1452" s="62"/>
      <c r="E1452" s="62"/>
      <c r="F1452" s="62"/>
      <c r="G1452" s="78"/>
      <c r="H1452" s="78"/>
    </row>
    <row r="1453" spans="1:8">
      <c r="A1453" s="71"/>
      <c r="B1453" s="71"/>
      <c r="C1453" s="71"/>
      <c r="D1453" s="62"/>
      <c r="E1453" s="62"/>
      <c r="F1453" s="62"/>
      <c r="G1453" s="78"/>
      <c r="H1453" s="78"/>
    </row>
    <row r="1454" spans="1:8">
      <c r="A1454" s="71"/>
      <c r="B1454" s="71"/>
      <c r="C1454" s="71"/>
      <c r="D1454" s="62"/>
      <c r="E1454" s="62"/>
      <c r="F1454" s="62"/>
      <c r="G1454" s="78"/>
      <c r="H1454" s="78"/>
    </row>
    <row r="1455" spans="1:8">
      <c r="A1455" s="71"/>
      <c r="B1455" s="71"/>
      <c r="C1455" s="71"/>
      <c r="D1455" s="62"/>
      <c r="E1455" s="62"/>
      <c r="F1455" s="62"/>
      <c r="G1455" s="78"/>
      <c r="H1455" s="78"/>
    </row>
    <row r="1456" spans="1:8">
      <c r="A1456" s="71"/>
      <c r="B1456" s="71"/>
      <c r="C1456" s="71"/>
      <c r="D1456" s="62"/>
      <c r="E1456" s="62"/>
      <c r="F1456" s="62"/>
      <c r="G1456" s="78"/>
      <c r="H1456" s="78"/>
    </row>
    <row r="1457" spans="1:8">
      <c r="A1457" s="71"/>
      <c r="B1457" s="71"/>
      <c r="C1457" s="71"/>
      <c r="D1457" s="62"/>
      <c r="E1457" s="62"/>
      <c r="F1457" s="62"/>
      <c r="G1457" s="78"/>
      <c r="H1457" s="78"/>
    </row>
    <row r="1458" spans="1:8">
      <c r="A1458" s="71"/>
      <c r="B1458" s="71"/>
      <c r="C1458" s="71"/>
      <c r="D1458" s="62"/>
      <c r="E1458" s="62"/>
      <c r="F1458" s="62"/>
      <c r="G1458" s="78"/>
      <c r="H1458" s="78"/>
    </row>
    <row r="1459" spans="1:8">
      <c r="A1459" s="71"/>
      <c r="B1459" s="71"/>
      <c r="C1459" s="71"/>
      <c r="D1459" s="62"/>
      <c r="E1459" s="62"/>
      <c r="F1459" s="62"/>
      <c r="G1459" s="78"/>
      <c r="H1459" s="78"/>
    </row>
    <row r="1460" spans="1:8">
      <c r="A1460" s="71"/>
      <c r="B1460" s="71"/>
      <c r="C1460" s="71"/>
      <c r="D1460" s="62"/>
      <c r="E1460" s="62"/>
      <c r="F1460" s="62"/>
      <c r="G1460" s="78"/>
      <c r="H1460" s="78"/>
    </row>
    <row r="1461" spans="1:8">
      <c r="A1461" s="71"/>
      <c r="B1461" s="71"/>
      <c r="C1461" s="71"/>
      <c r="D1461" s="62"/>
      <c r="E1461" s="62"/>
      <c r="F1461" s="62"/>
      <c r="G1461" s="78"/>
      <c r="H1461" s="78"/>
    </row>
    <row r="1462" spans="1:8">
      <c r="A1462" s="71"/>
      <c r="B1462" s="71"/>
      <c r="C1462" s="71"/>
      <c r="D1462" s="62"/>
      <c r="E1462" s="62"/>
      <c r="F1462" s="62"/>
      <c r="G1462" s="78"/>
      <c r="H1462" s="78"/>
    </row>
    <row r="1463" spans="1:8">
      <c r="A1463" s="71"/>
      <c r="B1463" s="71"/>
      <c r="C1463" s="71"/>
      <c r="D1463" s="62"/>
      <c r="E1463" s="62"/>
      <c r="F1463" s="62"/>
      <c r="G1463" s="78"/>
      <c r="H1463" s="78"/>
    </row>
    <row r="1464" spans="1:8">
      <c r="A1464" s="71"/>
      <c r="B1464" s="71"/>
      <c r="C1464" s="71"/>
      <c r="D1464" s="62"/>
      <c r="E1464" s="62"/>
      <c r="F1464" s="62"/>
      <c r="G1464" s="78"/>
      <c r="H1464" s="78"/>
    </row>
    <row r="1465" spans="1:8">
      <c r="A1465" s="71"/>
      <c r="B1465" s="71"/>
      <c r="C1465" s="71"/>
      <c r="D1465" s="62"/>
      <c r="E1465" s="62"/>
      <c r="F1465" s="62"/>
      <c r="G1465" s="78"/>
      <c r="H1465" s="78"/>
    </row>
    <row r="1466" spans="1:8">
      <c r="A1466" s="71"/>
      <c r="B1466" s="71"/>
      <c r="C1466" s="71"/>
      <c r="D1466" s="62"/>
      <c r="E1466" s="62"/>
      <c r="F1466" s="62"/>
      <c r="G1466" s="78"/>
      <c r="H1466" s="78"/>
    </row>
    <row r="1467" spans="1:8">
      <c r="A1467" s="71"/>
      <c r="B1467" s="71"/>
      <c r="C1467" s="71"/>
      <c r="D1467" s="62"/>
      <c r="E1467" s="62"/>
      <c r="F1467" s="62"/>
      <c r="G1467" s="78"/>
      <c r="H1467" s="78"/>
    </row>
    <row r="1468" spans="1:8">
      <c r="A1468" s="71"/>
      <c r="B1468" s="71"/>
      <c r="C1468" s="71"/>
      <c r="D1468" s="62"/>
      <c r="E1468" s="62"/>
      <c r="F1468" s="62"/>
      <c r="G1468" s="78"/>
      <c r="H1468" s="78"/>
    </row>
    <row r="1469" spans="1:8">
      <c r="A1469" s="71"/>
      <c r="B1469" s="71"/>
      <c r="C1469" s="71"/>
      <c r="D1469" s="62"/>
      <c r="E1469" s="62"/>
      <c r="F1469" s="62"/>
      <c r="G1469" s="78"/>
      <c r="H1469" s="78"/>
    </row>
    <row r="1470" spans="1:8">
      <c r="A1470" s="71"/>
      <c r="B1470" s="71"/>
      <c r="C1470" s="71"/>
      <c r="D1470" s="62"/>
      <c r="E1470" s="62"/>
      <c r="F1470" s="62"/>
      <c r="G1470" s="78"/>
      <c r="H1470" s="78"/>
    </row>
    <row r="1471" spans="1:8">
      <c r="A1471" s="71"/>
      <c r="B1471" s="71"/>
      <c r="C1471" s="71"/>
      <c r="D1471" s="62"/>
      <c r="E1471" s="62"/>
      <c r="F1471" s="62"/>
      <c r="G1471" s="78"/>
      <c r="H1471" s="78"/>
    </row>
    <row r="1472" spans="1:8">
      <c r="A1472" s="71"/>
      <c r="B1472" s="71"/>
      <c r="C1472" s="71"/>
      <c r="D1472" s="62"/>
      <c r="E1472" s="62"/>
      <c r="F1472" s="62"/>
      <c r="G1472" s="78"/>
      <c r="H1472" s="78"/>
    </row>
    <row r="1473" spans="1:8">
      <c r="A1473" s="71"/>
      <c r="B1473" s="71"/>
      <c r="C1473" s="71"/>
      <c r="D1473" s="62"/>
      <c r="E1473" s="62"/>
      <c r="F1473" s="62"/>
      <c r="G1473" s="78"/>
      <c r="H1473" s="78"/>
    </row>
    <row r="1474" spans="1:8">
      <c r="A1474" s="71"/>
      <c r="B1474" s="71"/>
      <c r="C1474" s="71"/>
      <c r="D1474" s="62"/>
      <c r="E1474" s="62"/>
      <c r="F1474" s="62"/>
      <c r="G1474" s="78"/>
      <c r="H1474" s="78"/>
    </row>
    <row r="1475" spans="1:8">
      <c r="A1475" s="71"/>
      <c r="B1475" s="71"/>
      <c r="C1475" s="71"/>
      <c r="D1475" s="62"/>
      <c r="E1475" s="62"/>
      <c r="F1475" s="62"/>
      <c r="G1475" s="78"/>
      <c r="H1475" s="78"/>
    </row>
    <row r="1476" spans="1:8">
      <c r="A1476" s="71"/>
      <c r="B1476" s="71"/>
      <c r="C1476" s="71"/>
      <c r="D1476" s="62"/>
      <c r="E1476" s="62"/>
      <c r="F1476" s="62"/>
      <c r="G1476" s="78"/>
      <c r="H1476" s="78"/>
    </row>
    <row r="1477" spans="1:8">
      <c r="A1477" s="71"/>
      <c r="B1477" s="71"/>
      <c r="C1477" s="71"/>
      <c r="D1477" s="62"/>
      <c r="E1477" s="62"/>
      <c r="F1477" s="62"/>
      <c r="G1477" s="78"/>
      <c r="H1477" s="78"/>
    </row>
    <row r="1478" spans="1:8">
      <c r="A1478" s="71"/>
      <c r="B1478" s="71"/>
      <c r="C1478" s="71"/>
      <c r="D1478" s="62"/>
      <c r="E1478" s="62"/>
      <c r="F1478" s="62"/>
      <c r="G1478" s="78"/>
      <c r="H1478" s="78"/>
    </row>
    <row r="1479" spans="1:8">
      <c r="A1479" s="71"/>
      <c r="B1479" s="71"/>
      <c r="C1479" s="71"/>
      <c r="D1479" s="62"/>
      <c r="E1479" s="62"/>
      <c r="F1479" s="62"/>
      <c r="G1479" s="78"/>
      <c r="H1479" s="78"/>
    </row>
    <row r="1480" spans="1:8">
      <c r="A1480" s="71"/>
      <c r="B1480" s="71"/>
      <c r="C1480" s="71"/>
      <c r="D1480" s="62"/>
      <c r="E1480" s="62"/>
      <c r="F1480" s="62"/>
      <c r="G1480" s="78"/>
      <c r="H1480" s="78"/>
    </row>
    <row r="1481" spans="1:8">
      <c r="A1481" s="71"/>
      <c r="B1481" s="71"/>
      <c r="C1481" s="71"/>
      <c r="D1481" s="62"/>
      <c r="E1481" s="62"/>
      <c r="F1481" s="62"/>
      <c r="G1481" s="78"/>
      <c r="H1481" s="78"/>
    </row>
    <row r="1482" spans="1:8">
      <c r="A1482" s="71"/>
      <c r="B1482" s="71"/>
      <c r="C1482" s="71"/>
      <c r="D1482" s="62"/>
      <c r="E1482" s="62"/>
      <c r="F1482" s="62"/>
      <c r="G1482" s="78"/>
      <c r="H1482" s="78"/>
    </row>
    <row r="1483" spans="1:8">
      <c r="A1483" s="71"/>
      <c r="B1483" s="71"/>
      <c r="C1483" s="71"/>
      <c r="D1483" s="62"/>
      <c r="E1483" s="62"/>
      <c r="F1483" s="62"/>
      <c r="G1483" s="78"/>
      <c r="H1483" s="78"/>
    </row>
    <row r="1484" spans="1:8">
      <c r="A1484" s="71"/>
      <c r="B1484" s="71"/>
      <c r="C1484" s="71"/>
      <c r="D1484" s="62"/>
      <c r="E1484" s="62"/>
      <c r="F1484" s="62"/>
      <c r="G1484" s="78"/>
      <c r="H1484" s="78"/>
    </row>
    <row r="1485" spans="1:8">
      <c r="A1485" s="71"/>
      <c r="B1485" s="71"/>
      <c r="C1485" s="71"/>
      <c r="D1485" s="62"/>
      <c r="E1485" s="62"/>
      <c r="F1485" s="62"/>
      <c r="G1485" s="78"/>
      <c r="H1485" s="78"/>
    </row>
    <row r="1486" spans="1:8">
      <c r="A1486" s="71"/>
      <c r="B1486" s="71"/>
      <c r="C1486" s="71"/>
      <c r="D1486" s="62"/>
      <c r="E1486" s="62"/>
      <c r="F1486" s="62"/>
      <c r="G1486" s="78"/>
      <c r="H1486" s="78"/>
    </row>
    <row r="1487" spans="1:8">
      <c r="A1487" s="71"/>
      <c r="B1487" s="71"/>
      <c r="C1487" s="71"/>
      <c r="D1487" s="62"/>
      <c r="E1487" s="62"/>
      <c r="F1487" s="62"/>
      <c r="G1487" s="78"/>
      <c r="H1487" s="78"/>
    </row>
    <row r="1488" spans="1:8">
      <c r="A1488" s="71"/>
      <c r="B1488" s="71"/>
      <c r="C1488" s="71"/>
      <c r="D1488" s="62"/>
      <c r="E1488" s="62"/>
      <c r="F1488" s="62"/>
      <c r="G1488" s="78"/>
      <c r="H1488" s="78"/>
    </row>
    <row r="1489" spans="1:8">
      <c r="A1489" s="71"/>
      <c r="B1489" s="71"/>
      <c r="C1489" s="71"/>
      <c r="D1489" s="62"/>
      <c r="E1489" s="62"/>
      <c r="F1489" s="62"/>
      <c r="G1489" s="78"/>
      <c r="H1489" s="78"/>
    </row>
    <row r="1490" spans="1:8">
      <c r="A1490" s="71"/>
      <c r="B1490" s="71"/>
      <c r="C1490" s="71"/>
      <c r="D1490" s="62"/>
      <c r="E1490" s="62"/>
      <c r="F1490" s="62"/>
      <c r="G1490" s="78"/>
      <c r="H1490" s="78"/>
    </row>
    <row r="1491" spans="1:8">
      <c r="A1491" s="71"/>
      <c r="B1491" s="71"/>
      <c r="C1491" s="71"/>
      <c r="D1491" s="62"/>
      <c r="E1491" s="62"/>
      <c r="F1491" s="62"/>
      <c r="G1491" s="78"/>
      <c r="H1491" s="78"/>
    </row>
    <row r="1492" spans="1:8">
      <c r="A1492" s="71"/>
      <c r="B1492" s="71"/>
      <c r="C1492" s="71"/>
      <c r="D1492" s="62"/>
      <c r="E1492" s="62"/>
      <c r="F1492" s="62"/>
      <c r="G1492" s="78"/>
      <c r="H1492" s="78"/>
    </row>
    <row r="1493" spans="1:8">
      <c r="A1493" s="71"/>
      <c r="B1493" s="71"/>
      <c r="C1493" s="71"/>
      <c r="D1493" s="62"/>
      <c r="E1493" s="62"/>
      <c r="F1493" s="62"/>
      <c r="G1493" s="78"/>
      <c r="H1493" s="78"/>
    </row>
    <row r="1494" spans="1:8">
      <c r="A1494" s="71"/>
      <c r="B1494" s="71"/>
      <c r="C1494" s="71"/>
      <c r="D1494" s="62"/>
      <c r="E1494" s="62"/>
      <c r="F1494" s="62"/>
      <c r="G1494" s="78"/>
      <c r="H1494" s="78"/>
    </row>
    <row r="1495" spans="1:8">
      <c r="A1495" s="71"/>
      <c r="B1495" s="71"/>
      <c r="C1495" s="71"/>
      <c r="D1495" s="62"/>
      <c r="E1495" s="62"/>
      <c r="F1495" s="62"/>
      <c r="G1495" s="78"/>
      <c r="H1495" s="78"/>
    </row>
    <row r="1496" spans="1:8">
      <c r="A1496" s="71"/>
      <c r="B1496" s="71"/>
      <c r="C1496" s="71"/>
      <c r="D1496" s="62"/>
      <c r="E1496" s="62"/>
      <c r="F1496" s="62"/>
      <c r="G1496" s="78"/>
      <c r="H1496" s="78"/>
    </row>
    <row r="1497" spans="1:8">
      <c r="A1497" s="71"/>
      <c r="B1497" s="71"/>
      <c r="C1497" s="71"/>
      <c r="D1497" s="62"/>
      <c r="E1497" s="62"/>
      <c r="F1497" s="62"/>
      <c r="G1497" s="78"/>
      <c r="H1497" s="78"/>
    </row>
    <row r="1498" spans="1:8">
      <c r="A1498" s="71"/>
      <c r="B1498" s="71"/>
      <c r="C1498" s="71"/>
      <c r="D1498" s="62"/>
      <c r="E1498" s="62"/>
      <c r="F1498" s="62"/>
      <c r="G1498" s="78"/>
      <c r="H1498" s="78"/>
    </row>
    <row r="1499" spans="1:8">
      <c r="A1499" s="71"/>
      <c r="B1499" s="71"/>
      <c r="C1499" s="71"/>
      <c r="D1499" s="62"/>
      <c r="E1499" s="62"/>
      <c r="F1499" s="62"/>
      <c r="G1499" s="78"/>
      <c r="H1499" s="78"/>
    </row>
    <row r="1500" spans="1:8">
      <c r="A1500" s="71"/>
      <c r="B1500" s="71"/>
      <c r="C1500" s="71"/>
      <c r="D1500" s="62"/>
      <c r="E1500" s="62"/>
      <c r="F1500" s="62"/>
      <c r="G1500" s="78"/>
      <c r="H1500" s="78"/>
    </row>
    <row r="1501" spans="1:8">
      <c r="A1501" s="71"/>
      <c r="B1501" s="71"/>
      <c r="C1501" s="71"/>
      <c r="D1501" s="62"/>
      <c r="E1501" s="62"/>
      <c r="F1501" s="62"/>
      <c r="G1501" s="78"/>
      <c r="H1501" s="78"/>
    </row>
    <row r="1502" spans="1:8">
      <c r="A1502" s="71"/>
      <c r="B1502" s="71"/>
      <c r="C1502" s="71"/>
      <c r="D1502" s="62"/>
      <c r="E1502" s="62"/>
      <c r="F1502" s="62"/>
      <c r="G1502" s="78"/>
      <c r="H1502" s="78"/>
    </row>
    <row r="1503" spans="1:8">
      <c r="A1503" s="71"/>
      <c r="B1503" s="71"/>
      <c r="C1503" s="71"/>
      <c r="D1503" s="62"/>
      <c r="E1503" s="62"/>
      <c r="F1503" s="62"/>
      <c r="G1503" s="78"/>
      <c r="H1503" s="78"/>
    </row>
    <row r="1504" spans="1:8">
      <c r="A1504" s="71"/>
      <c r="B1504" s="71"/>
      <c r="C1504" s="71"/>
      <c r="D1504" s="62"/>
      <c r="E1504" s="62"/>
      <c r="F1504" s="62"/>
      <c r="G1504" s="78"/>
      <c r="H1504" s="78"/>
    </row>
    <row r="1505" spans="1:8">
      <c r="A1505" s="71"/>
      <c r="B1505" s="71"/>
      <c r="C1505" s="71"/>
      <c r="D1505" s="62"/>
      <c r="E1505" s="62"/>
      <c r="F1505" s="62"/>
      <c r="G1505" s="78"/>
      <c r="H1505" s="78"/>
    </row>
    <row r="1506" spans="1:8">
      <c r="A1506" s="71"/>
      <c r="B1506" s="71"/>
      <c r="C1506" s="71"/>
      <c r="D1506" s="62"/>
      <c r="E1506" s="62"/>
      <c r="F1506" s="62"/>
      <c r="G1506" s="78"/>
      <c r="H1506" s="78"/>
    </row>
    <row r="1507" spans="1:8">
      <c r="A1507" s="71"/>
      <c r="B1507" s="71"/>
      <c r="C1507" s="71"/>
      <c r="D1507" s="62"/>
      <c r="E1507" s="62"/>
      <c r="F1507" s="62"/>
      <c r="G1507" s="78"/>
      <c r="H1507" s="78"/>
    </row>
    <row r="1508" spans="1:8">
      <c r="A1508" s="71"/>
      <c r="B1508" s="71"/>
      <c r="C1508" s="71"/>
      <c r="D1508" s="62"/>
      <c r="E1508" s="62"/>
      <c r="F1508" s="62"/>
      <c r="G1508" s="78"/>
      <c r="H1508" s="78"/>
    </row>
    <row r="1509" spans="1:8">
      <c r="A1509" s="71"/>
      <c r="B1509" s="71"/>
      <c r="C1509" s="71"/>
      <c r="D1509" s="62"/>
      <c r="E1509" s="62"/>
      <c r="F1509" s="62"/>
      <c r="G1509" s="78"/>
      <c r="H1509" s="78"/>
    </row>
    <row r="1510" spans="1:8">
      <c r="A1510" s="71"/>
      <c r="B1510" s="71"/>
      <c r="C1510" s="71"/>
      <c r="D1510" s="62"/>
      <c r="E1510" s="62"/>
      <c r="F1510" s="62"/>
      <c r="G1510" s="78"/>
      <c r="H1510" s="78"/>
    </row>
    <row r="1511" spans="1:8">
      <c r="A1511" s="71"/>
      <c r="B1511" s="71"/>
      <c r="C1511" s="71"/>
      <c r="D1511" s="62"/>
      <c r="E1511" s="62"/>
      <c r="F1511" s="62"/>
      <c r="G1511" s="78"/>
      <c r="H1511" s="78"/>
    </row>
    <row r="1512" spans="1:8">
      <c r="A1512" s="71"/>
      <c r="B1512" s="71"/>
      <c r="C1512" s="71"/>
      <c r="D1512" s="62"/>
      <c r="E1512" s="62"/>
      <c r="F1512" s="62"/>
      <c r="G1512" s="78"/>
      <c r="H1512" s="78"/>
    </row>
    <row r="1513" spans="1:8">
      <c r="A1513" s="71"/>
      <c r="B1513" s="71"/>
      <c r="C1513" s="71"/>
      <c r="D1513" s="62"/>
      <c r="E1513" s="62"/>
      <c r="F1513" s="62"/>
      <c r="G1513" s="78"/>
      <c r="H1513" s="78"/>
    </row>
    <row r="1514" spans="1:8">
      <c r="A1514" s="71"/>
      <c r="B1514" s="71"/>
      <c r="C1514" s="71"/>
      <c r="D1514" s="62"/>
      <c r="E1514" s="62"/>
      <c r="F1514" s="62"/>
      <c r="G1514" s="78"/>
      <c r="H1514" s="78"/>
    </row>
    <row r="1515" spans="1:8">
      <c r="A1515" s="71"/>
      <c r="B1515" s="71"/>
      <c r="C1515" s="71"/>
      <c r="D1515" s="62"/>
      <c r="E1515" s="62"/>
      <c r="F1515" s="62"/>
      <c r="G1515" s="78"/>
      <c r="H1515" s="78"/>
    </row>
    <row r="1516" spans="1:8">
      <c r="A1516" s="71"/>
      <c r="B1516" s="71"/>
      <c r="C1516" s="71"/>
      <c r="D1516" s="62"/>
      <c r="E1516" s="62"/>
      <c r="F1516" s="62"/>
      <c r="G1516" s="78"/>
      <c r="H1516" s="78"/>
    </row>
    <row r="1517" spans="1:8">
      <c r="A1517" s="71"/>
      <c r="B1517" s="71"/>
      <c r="C1517" s="71"/>
      <c r="D1517" s="62"/>
      <c r="E1517" s="62"/>
      <c r="F1517" s="62"/>
      <c r="G1517" s="78"/>
      <c r="H1517" s="78"/>
    </row>
    <row r="1518" spans="1:8">
      <c r="A1518" s="71"/>
      <c r="B1518" s="71"/>
      <c r="C1518" s="71"/>
      <c r="D1518" s="62"/>
      <c r="E1518" s="62"/>
      <c r="F1518" s="62"/>
      <c r="G1518" s="78"/>
      <c r="H1518" s="78"/>
    </row>
    <row r="1519" spans="1:8">
      <c r="A1519" s="71"/>
      <c r="B1519" s="71"/>
      <c r="C1519" s="71"/>
      <c r="D1519" s="62"/>
      <c r="E1519" s="62"/>
      <c r="F1519" s="62"/>
      <c r="G1519" s="78"/>
      <c r="H1519" s="78"/>
    </row>
    <row r="1520" spans="1:8">
      <c r="A1520" s="71"/>
      <c r="B1520" s="71"/>
      <c r="C1520" s="71"/>
      <c r="D1520" s="62"/>
      <c r="E1520" s="62"/>
      <c r="F1520" s="62"/>
      <c r="G1520" s="78"/>
      <c r="H1520" s="78"/>
    </row>
    <row r="1521" spans="1:8">
      <c r="A1521" s="71"/>
      <c r="B1521" s="71"/>
      <c r="C1521" s="71"/>
      <c r="D1521" s="62"/>
      <c r="E1521" s="62"/>
      <c r="F1521" s="62"/>
      <c r="G1521" s="78"/>
      <c r="H1521" s="78"/>
    </row>
    <row r="1522" spans="1:8">
      <c r="A1522" s="71"/>
      <c r="B1522" s="71"/>
      <c r="C1522" s="71"/>
      <c r="D1522" s="62"/>
      <c r="E1522" s="62"/>
      <c r="F1522" s="62"/>
      <c r="G1522" s="78"/>
      <c r="H1522" s="78"/>
    </row>
    <row r="1523" spans="1:8">
      <c r="A1523" s="71"/>
      <c r="B1523" s="71"/>
      <c r="C1523" s="71"/>
      <c r="D1523" s="62"/>
      <c r="E1523" s="62"/>
      <c r="F1523" s="62"/>
      <c r="G1523" s="78"/>
      <c r="H1523" s="78"/>
    </row>
    <row r="1524" spans="1:8">
      <c r="A1524" s="71"/>
      <c r="B1524" s="71"/>
      <c r="C1524" s="71"/>
      <c r="D1524" s="62"/>
      <c r="E1524" s="62"/>
      <c r="F1524" s="62"/>
      <c r="G1524" s="78"/>
      <c r="H1524" s="78"/>
    </row>
    <row r="1525" spans="1:8">
      <c r="A1525" s="71"/>
      <c r="B1525" s="71"/>
      <c r="C1525" s="71"/>
      <c r="D1525" s="62"/>
      <c r="E1525" s="62"/>
      <c r="F1525" s="62"/>
      <c r="G1525" s="78"/>
      <c r="H1525" s="78"/>
    </row>
    <row r="1526" spans="1:8">
      <c r="A1526" s="71"/>
      <c r="B1526" s="71"/>
      <c r="C1526" s="71"/>
      <c r="D1526" s="62"/>
      <c r="E1526" s="62"/>
      <c r="F1526" s="62"/>
      <c r="G1526" s="78"/>
      <c r="H1526" s="78"/>
    </row>
    <row r="1527" spans="1:8">
      <c r="A1527" s="71"/>
      <c r="B1527" s="71"/>
      <c r="C1527" s="71"/>
      <c r="D1527" s="62"/>
      <c r="E1527" s="62"/>
      <c r="F1527" s="62"/>
      <c r="G1527" s="78"/>
      <c r="H1527" s="78"/>
    </row>
    <row r="1528" spans="1:8">
      <c r="A1528" s="71"/>
      <c r="B1528" s="71"/>
      <c r="C1528" s="71"/>
      <c r="D1528" s="62"/>
      <c r="E1528" s="62"/>
      <c r="F1528" s="62"/>
      <c r="G1528" s="78"/>
      <c r="H1528" s="78"/>
    </row>
    <row r="1529" spans="1:8">
      <c r="A1529" s="71"/>
      <c r="B1529" s="71"/>
      <c r="C1529" s="71"/>
      <c r="D1529" s="62"/>
      <c r="E1529" s="62"/>
      <c r="F1529" s="62"/>
      <c r="G1529" s="78"/>
      <c r="H1529" s="78"/>
    </row>
    <row r="1530" spans="1:8">
      <c r="A1530" s="71"/>
      <c r="B1530" s="71"/>
      <c r="C1530" s="71"/>
      <c r="D1530" s="62"/>
      <c r="E1530" s="62"/>
      <c r="F1530" s="62"/>
      <c r="G1530" s="78"/>
      <c r="H1530" s="78"/>
    </row>
    <row r="1531" spans="1:8">
      <c r="A1531" s="71"/>
      <c r="B1531" s="71"/>
      <c r="C1531" s="71"/>
      <c r="D1531" s="62"/>
      <c r="E1531" s="62"/>
      <c r="F1531" s="62"/>
      <c r="G1531" s="78"/>
      <c r="H1531" s="78"/>
    </row>
    <row r="1532" spans="1:8">
      <c r="A1532" s="71"/>
      <c r="B1532" s="71"/>
      <c r="C1532" s="71"/>
      <c r="D1532" s="62"/>
      <c r="E1532" s="62"/>
      <c r="F1532" s="62"/>
      <c r="G1532" s="78"/>
      <c r="H1532" s="78"/>
    </row>
    <row r="1533" spans="1:8">
      <c r="A1533" s="71"/>
      <c r="B1533" s="71"/>
      <c r="C1533" s="71"/>
      <c r="D1533" s="62"/>
      <c r="E1533" s="62"/>
      <c r="F1533" s="62"/>
      <c r="G1533" s="78"/>
      <c r="H1533" s="78"/>
    </row>
    <row r="1534" spans="1:8">
      <c r="A1534" s="71"/>
      <c r="B1534" s="71"/>
      <c r="C1534" s="71"/>
      <c r="D1534" s="62"/>
      <c r="E1534" s="62"/>
      <c r="F1534" s="62"/>
      <c r="G1534" s="78"/>
      <c r="H1534" s="78"/>
    </row>
    <row r="1535" spans="1:8">
      <c r="A1535" s="71"/>
      <c r="B1535" s="71"/>
      <c r="C1535" s="71"/>
      <c r="D1535" s="62"/>
      <c r="E1535" s="62"/>
      <c r="F1535" s="62"/>
      <c r="G1535" s="78"/>
      <c r="H1535" s="78"/>
    </row>
    <row r="1536" spans="1:8">
      <c r="A1536" s="71"/>
      <c r="B1536" s="71"/>
      <c r="C1536" s="71"/>
      <c r="D1536" s="62"/>
      <c r="E1536" s="62"/>
      <c r="F1536" s="62"/>
      <c r="G1536" s="78"/>
      <c r="H1536" s="78"/>
    </row>
    <row r="1537" spans="1:8">
      <c r="A1537" s="71"/>
      <c r="B1537" s="71"/>
      <c r="C1537" s="71"/>
      <c r="D1537" s="62"/>
      <c r="E1537" s="62"/>
      <c r="F1537" s="62"/>
      <c r="G1537" s="78"/>
      <c r="H1537" s="78"/>
    </row>
    <row r="1538" spans="1:8">
      <c r="A1538" s="71"/>
      <c r="B1538" s="71"/>
      <c r="C1538" s="71"/>
      <c r="D1538" s="62"/>
      <c r="E1538" s="62"/>
      <c r="F1538" s="62"/>
      <c r="G1538" s="78"/>
      <c r="H1538" s="78"/>
    </row>
    <row r="1539" spans="1:8">
      <c r="A1539" s="71"/>
      <c r="B1539" s="71"/>
      <c r="C1539" s="71"/>
      <c r="D1539" s="62"/>
      <c r="E1539" s="62"/>
      <c r="F1539" s="62"/>
      <c r="G1539" s="78"/>
      <c r="H1539" s="78"/>
    </row>
    <row r="1540" spans="1:8">
      <c r="A1540" s="71"/>
      <c r="B1540" s="71"/>
      <c r="C1540" s="71"/>
      <c r="D1540" s="62"/>
      <c r="E1540" s="62"/>
      <c r="F1540" s="62"/>
      <c r="G1540" s="78"/>
      <c r="H1540" s="78"/>
    </row>
    <row r="1541" spans="1:8">
      <c r="A1541" s="71"/>
      <c r="B1541" s="71"/>
      <c r="C1541" s="71"/>
      <c r="D1541" s="62"/>
      <c r="E1541" s="62"/>
      <c r="F1541" s="62"/>
      <c r="G1541" s="78"/>
      <c r="H1541" s="78"/>
    </row>
  </sheetData>
  <autoFilter ref="A3:H1216"/>
  <mergeCells count="22">
    <mergeCell ref="F1215:G1215"/>
    <mergeCell ref="F1205:G1205"/>
    <mergeCell ref="F1178:G1178"/>
    <mergeCell ref="F1192:G1192"/>
    <mergeCell ref="F1165:G1165"/>
    <mergeCell ref="F1172:G1172"/>
    <mergeCell ref="F1210:G1210"/>
    <mergeCell ref="A1:H1"/>
    <mergeCell ref="A2:H2"/>
    <mergeCell ref="A1047:H1047"/>
    <mergeCell ref="F1142:G1142"/>
    <mergeCell ref="F1137:G1137"/>
    <mergeCell ref="F1091:G1091"/>
    <mergeCell ref="F1075:G1075"/>
    <mergeCell ref="F1081:G1081"/>
    <mergeCell ref="F1068:G1068"/>
    <mergeCell ref="F1057:G1057"/>
    <mergeCell ref="F1118:G1118"/>
    <mergeCell ref="F1131:G1131"/>
    <mergeCell ref="F1126:G1126"/>
    <mergeCell ref="F1110:G1110"/>
    <mergeCell ref="F1102:G1102"/>
  </mergeCells>
  <conditionalFormatting sqref="F1:F1046 F1217:F1048576">
    <cfRule type="cellIs" dxfId="2" priority="27" operator="lessThan">
      <formula>0</formula>
    </cfRule>
  </conditionalFormatting>
  <pageMargins left="0.51181102362204722" right="0.51181102362204722" top="0.98425196850393704" bottom="0.98425196850393704" header="0.51181102362204722" footer="0.51181102362204722"/>
  <pageSetup paperSize="9" scale="52" fitToHeight="0" orientation="portrait" r:id="rId1"/>
  <drawing r:id="rId2"/>
</worksheet>
</file>

<file path=xl/worksheets/sheet4.xml><?xml version="1.0" encoding="utf-8"?>
<worksheet xmlns="http://schemas.openxmlformats.org/spreadsheetml/2006/main" xmlns:r="http://schemas.openxmlformats.org/officeDocument/2006/relationships">
  <sheetPr>
    <tabColor rgb="FF00B050"/>
  </sheetPr>
  <dimension ref="A1:O30"/>
  <sheetViews>
    <sheetView tabSelected="1" topLeftCell="A13" workbookViewId="0">
      <selection activeCell="J26" sqref="J26"/>
    </sheetView>
  </sheetViews>
  <sheetFormatPr defaultRowHeight="12.75"/>
  <cols>
    <col min="1" max="1" width="35" style="171" customWidth="1"/>
    <col min="2" max="3" width="4.28515625" style="171" customWidth="1"/>
    <col min="4" max="4" width="9.140625" style="171"/>
    <col min="5" max="5" width="7.140625" style="171" customWidth="1"/>
    <col min="6" max="6" width="4.5703125" style="171" customWidth="1"/>
    <col min="7" max="7" width="6.140625" style="171" customWidth="1"/>
    <col min="8" max="8" width="32.140625" style="171" customWidth="1"/>
    <col min="9" max="9" width="17.7109375" style="171" customWidth="1"/>
    <col min="10" max="16384" width="9.140625" style="171"/>
  </cols>
  <sheetData>
    <row r="1" spans="1:15" s="2" customFormat="1" ht="23.25">
      <c r="A1" s="201"/>
      <c r="B1" s="201"/>
      <c r="C1" s="201"/>
      <c r="D1" s="201"/>
      <c r="E1" s="201"/>
      <c r="F1" s="201"/>
      <c r="G1" s="201"/>
      <c r="H1" s="201"/>
      <c r="I1" s="201"/>
      <c r="J1" s="163"/>
      <c r="K1" s="163"/>
      <c r="L1" s="163"/>
      <c r="M1" s="163"/>
      <c r="N1" s="163"/>
      <c r="O1" s="163"/>
    </row>
    <row r="2" spans="1:15" s="2" customFormat="1" ht="18.75">
      <c r="A2" s="202"/>
      <c r="B2" s="202"/>
      <c r="C2" s="202"/>
      <c r="D2" s="202"/>
      <c r="E2" s="202"/>
      <c r="F2" s="202"/>
      <c r="G2" s="202"/>
      <c r="H2" s="202"/>
      <c r="I2" s="202"/>
      <c r="J2" s="164"/>
      <c r="K2" s="164"/>
      <c r="L2" s="164"/>
      <c r="M2" s="164"/>
      <c r="N2" s="164"/>
      <c r="O2" s="164"/>
    </row>
    <row r="3" spans="1:15" s="2" customFormat="1" ht="17.25" customHeight="1">
      <c r="A3" s="17"/>
      <c r="B3" s="17"/>
      <c r="C3" s="133"/>
      <c r="D3" s="18"/>
      <c r="E3" s="134"/>
      <c r="F3" s="6"/>
      <c r="G3" s="6"/>
      <c r="H3" s="17"/>
      <c r="I3" s="36"/>
    </row>
    <row r="4" spans="1:15" s="2" customFormat="1" ht="69.75" customHeight="1">
      <c r="A4" s="203" t="str">
        <f>'[2]PLANILHA - MAPA DESCONTO'!A4</f>
        <v>OBJETO: CONTRATAÇÃO DE EMPRESA ESPECIALIZADA EM IMPLANTAÇÃO VIÁRIA DE ROTATÓRIA - INTERSEÇÃO MANGUEIRA - LOCALIZADA NO CRUZAMENTO DA AVENIDA FRIMISA/DOUTOR ANGELO TEIXEIRA DA COSTA COM AVENIDA A E RUA PEDRO JOSÉ DE CARVALHO – BAIRRO FRIMISA, SANTA LUZIA, MINAS GERAIS.</v>
      </c>
      <c r="B4" s="203"/>
      <c r="C4" s="203"/>
      <c r="D4" s="203"/>
      <c r="E4" s="203"/>
      <c r="F4" s="203"/>
      <c r="G4" s="203"/>
      <c r="H4" s="203"/>
      <c r="I4" s="203"/>
      <c r="J4" s="165"/>
      <c r="K4" s="165"/>
      <c r="L4" s="165"/>
      <c r="M4" s="165"/>
      <c r="N4" s="165"/>
      <c r="O4" s="165"/>
    </row>
    <row r="5" spans="1:15" s="2" customFormat="1" ht="9.75" customHeight="1">
      <c r="A5" s="135"/>
      <c r="B5" s="135"/>
      <c r="C5" s="136"/>
      <c r="D5" s="18"/>
      <c r="E5" s="137"/>
      <c r="F5" s="132"/>
      <c r="G5" s="132"/>
      <c r="H5" s="132"/>
      <c r="I5" s="132"/>
    </row>
    <row r="6" spans="1:15" s="2" customFormat="1" ht="19.5">
      <c r="A6" s="193" t="s">
        <v>1058</v>
      </c>
      <c r="B6" s="193"/>
      <c r="C6" s="193"/>
      <c r="D6" s="193"/>
      <c r="E6" s="193"/>
      <c r="F6" s="193"/>
      <c r="G6" s="193"/>
      <c r="H6" s="193"/>
      <c r="I6" s="193"/>
      <c r="J6" s="166"/>
      <c r="K6" s="166"/>
      <c r="L6" s="166"/>
      <c r="M6" s="166"/>
      <c r="N6" s="166"/>
      <c r="O6" s="166"/>
    </row>
    <row r="7" spans="1:15" s="2" customFormat="1" ht="19.5">
      <c r="A7" s="20"/>
      <c r="B7" s="20"/>
      <c r="C7" s="138"/>
      <c r="I7" s="132">
        <f>'[2]PLANILHA - MAPA DESCONTO'!E7</f>
        <v>0</v>
      </c>
      <c r="N7" s="139"/>
      <c r="O7" s="139"/>
    </row>
    <row r="8" spans="1:15">
      <c r="A8" s="167"/>
      <c r="B8" s="168"/>
      <c r="C8" s="168"/>
      <c r="D8" s="168"/>
      <c r="E8" s="169"/>
      <c r="F8" s="169"/>
      <c r="G8" s="169"/>
      <c r="H8" s="169"/>
      <c r="I8" s="170"/>
    </row>
    <row r="9" spans="1:15" s="172" customFormat="1" ht="15.75">
      <c r="A9" s="224" t="s">
        <v>1059</v>
      </c>
      <c r="B9" s="224"/>
      <c r="C9" s="224"/>
      <c r="D9" s="224"/>
      <c r="E9" s="224"/>
      <c r="F9" s="224"/>
      <c r="G9" s="224"/>
      <c r="H9" s="224"/>
      <c r="I9" s="224"/>
    </row>
    <row r="10" spans="1:15" s="172" customFormat="1" ht="15">
      <c r="A10" s="212" t="s">
        <v>1060</v>
      </c>
      <c r="B10" s="214" t="s">
        <v>1061</v>
      </c>
      <c r="C10" s="215"/>
      <c r="D10" s="215"/>
      <c r="E10" s="215"/>
      <c r="F10" s="215"/>
      <c r="G10" s="216"/>
      <c r="H10" s="220" t="s">
        <v>1062</v>
      </c>
      <c r="I10" s="221"/>
    </row>
    <row r="11" spans="1:15" s="172" customFormat="1" ht="15">
      <c r="A11" s="213"/>
      <c r="B11" s="217"/>
      <c r="C11" s="218"/>
      <c r="D11" s="218"/>
      <c r="E11" s="218"/>
      <c r="F11" s="218"/>
      <c r="G11" s="219"/>
      <c r="H11" s="222"/>
      <c r="I11" s="223"/>
    </row>
    <row r="12" spans="1:15" s="172" customFormat="1" ht="15">
      <c r="A12" s="173" t="s">
        <v>1063</v>
      </c>
      <c r="B12" s="174" t="s">
        <v>1064</v>
      </c>
      <c r="C12" s="225">
        <v>3.7999999999999999E-2</v>
      </c>
      <c r="D12" s="225"/>
      <c r="E12" s="175" t="s">
        <v>1065</v>
      </c>
      <c r="F12" s="225">
        <v>4.6699999999999998E-2</v>
      </c>
      <c r="G12" s="226"/>
      <c r="H12" s="173" t="s">
        <v>1063</v>
      </c>
      <c r="I12" s="176">
        <v>4.0099999999999997E-2</v>
      </c>
    </row>
    <row r="13" spans="1:15" s="172" customFormat="1" ht="15">
      <c r="A13" s="177" t="s">
        <v>1066</v>
      </c>
      <c r="B13" s="178" t="s">
        <v>1064</v>
      </c>
      <c r="C13" s="227">
        <v>3.2000000000000002E-3</v>
      </c>
      <c r="D13" s="227"/>
      <c r="E13" s="179" t="s">
        <v>1065</v>
      </c>
      <c r="F13" s="227">
        <v>7.4000000000000003E-3</v>
      </c>
      <c r="G13" s="228"/>
      <c r="H13" s="177" t="s">
        <v>1066</v>
      </c>
      <c r="I13" s="180">
        <v>4.0000000000000001E-3</v>
      </c>
    </row>
    <row r="14" spans="1:15" s="172" customFormat="1" ht="15">
      <c r="A14" s="177" t="s">
        <v>1067</v>
      </c>
      <c r="B14" s="178" t="s">
        <v>1064</v>
      </c>
      <c r="C14" s="227">
        <v>5.0000000000000001E-3</v>
      </c>
      <c r="D14" s="227"/>
      <c r="E14" s="179" t="s">
        <v>1065</v>
      </c>
      <c r="F14" s="227">
        <v>9.7000000000000003E-3</v>
      </c>
      <c r="G14" s="228"/>
      <c r="H14" s="177" t="s">
        <v>1067</v>
      </c>
      <c r="I14" s="180">
        <v>5.5999999999999999E-3</v>
      </c>
    </row>
    <row r="15" spans="1:15" s="172" customFormat="1" ht="15">
      <c r="A15" s="177" t="s">
        <v>1068</v>
      </c>
      <c r="B15" s="178" t="s">
        <v>1064</v>
      </c>
      <c r="C15" s="227">
        <v>1.0200000000000001E-2</v>
      </c>
      <c r="D15" s="227"/>
      <c r="E15" s="179" t="s">
        <v>1065</v>
      </c>
      <c r="F15" s="227">
        <v>1.21E-2</v>
      </c>
      <c r="G15" s="228"/>
      <c r="H15" s="177" t="s">
        <v>1068</v>
      </c>
      <c r="I15" s="180">
        <v>1.11E-2</v>
      </c>
    </row>
    <row r="16" spans="1:15" s="172" customFormat="1" ht="15">
      <c r="A16" s="177" t="s">
        <v>1069</v>
      </c>
      <c r="B16" s="178" t="s">
        <v>1064</v>
      </c>
      <c r="C16" s="227">
        <v>6.6400000000000001E-2</v>
      </c>
      <c r="D16" s="227"/>
      <c r="E16" s="179" t="s">
        <v>1065</v>
      </c>
      <c r="F16" s="227">
        <v>8.6900000000000005E-2</v>
      </c>
      <c r="G16" s="228"/>
      <c r="H16" s="177" t="s">
        <v>1069</v>
      </c>
      <c r="I16" s="180">
        <v>7.2999999999999995E-2</v>
      </c>
    </row>
    <row r="17" spans="1:9" s="172" customFormat="1" ht="15">
      <c r="A17" s="177" t="s">
        <v>1070</v>
      </c>
      <c r="B17" s="178" t="s">
        <v>1064</v>
      </c>
      <c r="C17" s="227">
        <v>0.02</v>
      </c>
      <c r="D17" s="227"/>
      <c r="E17" s="179" t="s">
        <v>1065</v>
      </c>
      <c r="F17" s="227">
        <v>0.05</v>
      </c>
      <c r="G17" s="228"/>
      <c r="H17" s="181" t="s">
        <v>1071</v>
      </c>
      <c r="I17" s="180">
        <v>2.5000000000000001E-2</v>
      </c>
    </row>
    <row r="18" spans="1:9" s="172" customFormat="1" ht="15">
      <c r="A18" s="177" t="s">
        <v>1072</v>
      </c>
      <c r="B18" s="178"/>
      <c r="C18" s="227"/>
      <c r="D18" s="227"/>
      <c r="E18" s="179"/>
      <c r="F18" s="227">
        <v>3.6499999999999998E-2</v>
      </c>
      <c r="G18" s="228"/>
      <c r="H18" s="181" t="s">
        <v>1072</v>
      </c>
      <c r="I18" s="180">
        <v>3.6499999999999998E-2</v>
      </c>
    </row>
    <row r="19" spans="1:9" s="172" customFormat="1" ht="15">
      <c r="A19" s="182" t="s">
        <v>1073</v>
      </c>
      <c r="B19" s="183"/>
      <c r="C19" s="232">
        <v>0</v>
      </c>
      <c r="D19" s="232"/>
      <c r="E19" s="184" t="s">
        <v>1074</v>
      </c>
      <c r="F19" s="232">
        <v>4.4999999999999998E-2</v>
      </c>
      <c r="G19" s="233"/>
      <c r="H19" s="185" t="s">
        <v>1075</v>
      </c>
      <c r="I19" s="186">
        <v>0</v>
      </c>
    </row>
    <row r="20" spans="1:9" s="172" customFormat="1" ht="15">
      <c r="A20" s="234" t="s">
        <v>1076</v>
      </c>
      <c r="B20" s="235"/>
      <c r="C20" s="235"/>
      <c r="D20" s="235"/>
      <c r="E20" s="235"/>
      <c r="F20" s="235"/>
      <c r="G20" s="235"/>
      <c r="H20" s="235"/>
      <c r="I20" s="236"/>
    </row>
    <row r="21" spans="1:9" s="172" customFormat="1" ht="15.75">
      <c r="A21" s="173" t="s">
        <v>1063</v>
      </c>
      <c r="B21" s="229" t="s">
        <v>1077</v>
      </c>
      <c r="C21" s="230"/>
      <c r="D21" s="230"/>
      <c r="E21" s="230"/>
      <c r="F21" s="230"/>
      <c r="G21" s="230"/>
      <c r="H21" s="230"/>
      <c r="I21" s="231"/>
    </row>
    <row r="22" spans="1:9" s="172" customFormat="1" ht="15.75">
      <c r="A22" s="177" t="s">
        <v>1066</v>
      </c>
      <c r="B22" s="241" t="s">
        <v>1077</v>
      </c>
      <c r="C22" s="242"/>
      <c r="D22" s="242"/>
      <c r="E22" s="242"/>
      <c r="F22" s="242"/>
      <c r="G22" s="242"/>
      <c r="H22" s="242"/>
      <c r="I22" s="243"/>
    </row>
    <row r="23" spans="1:9" s="172" customFormat="1" ht="15.75">
      <c r="A23" s="177" t="s">
        <v>1067</v>
      </c>
      <c r="B23" s="241" t="s">
        <v>1077</v>
      </c>
      <c r="C23" s="242"/>
      <c r="D23" s="242"/>
      <c r="E23" s="242"/>
      <c r="F23" s="242"/>
      <c r="G23" s="242"/>
      <c r="H23" s="242"/>
      <c r="I23" s="243"/>
    </row>
    <row r="24" spans="1:9" s="172" customFormat="1" ht="15.75">
      <c r="A24" s="177" t="s">
        <v>1068</v>
      </c>
      <c r="B24" s="241" t="s">
        <v>1077</v>
      </c>
      <c r="C24" s="242"/>
      <c r="D24" s="242"/>
      <c r="E24" s="242"/>
      <c r="F24" s="242"/>
      <c r="G24" s="242"/>
      <c r="H24" s="242"/>
      <c r="I24" s="243"/>
    </row>
    <row r="25" spans="1:9" s="172" customFormat="1" ht="15.75">
      <c r="A25" s="177" t="s">
        <v>1069</v>
      </c>
      <c r="B25" s="241" t="s">
        <v>1077</v>
      </c>
      <c r="C25" s="242"/>
      <c r="D25" s="242"/>
      <c r="E25" s="242"/>
      <c r="F25" s="242"/>
      <c r="G25" s="242"/>
      <c r="H25" s="242"/>
      <c r="I25" s="243"/>
    </row>
    <row r="26" spans="1:9" s="172" customFormat="1" ht="15.75">
      <c r="A26" s="177" t="s">
        <v>1071</v>
      </c>
      <c r="B26" s="241" t="s">
        <v>1077</v>
      </c>
      <c r="C26" s="242"/>
      <c r="D26" s="242"/>
      <c r="E26" s="242"/>
      <c r="F26" s="242"/>
      <c r="G26" s="242"/>
      <c r="H26" s="242"/>
      <c r="I26" s="243"/>
    </row>
    <row r="27" spans="1:9" s="172" customFormat="1" ht="15.75">
      <c r="A27" s="182" t="s">
        <v>1075</v>
      </c>
      <c r="B27" s="244" t="s">
        <v>1077</v>
      </c>
      <c r="C27" s="245"/>
      <c r="D27" s="245"/>
      <c r="E27" s="245"/>
      <c r="F27" s="245"/>
      <c r="G27" s="245"/>
      <c r="H27" s="245"/>
      <c r="I27" s="246"/>
    </row>
    <row r="28" spans="1:9" s="172" customFormat="1" ht="15.75">
      <c r="A28" s="187" t="s">
        <v>1078</v>
      </c>
      <c r="B28" s="237" t="s">
        <v>1079</v>
      </c>
      <c r="C28" s="238"/>
      <c r="D28" s="238"/>
      <c r="E28" s="238"/>
      <c r="F28" s="238"/>
      <c r="G28" s="238"/>
      <c r="H28" s="239"/>
      <c r="I28" s="188">
        <f>((1+I12+I13+I14)*(1+I15)*(1+I16))/(1-(I17+I19+I18))-1</f>
        <v>0.21345800949387361</v>
      </c>
    </row>
    <row r="29" spans="1:9" s="172" customFormat="1" ht="15.75">
      <c r="A29" s="240"/>
      <c r="B29" s="240"/>
      <c r="C29" s="240"/>
      <c r="D29" s="240"/>
      <c r="E29" s="240"/>
      <c r="F29" s="240"/>
      <c r="G29" s="240"/>
      <c r="H29" s="240"/>
      <c r="I29" s="240"/>
    </row>
    <row r="30" spans="1:9" s="172" customFormat="1" ht="15"/>
  </sheetData>
  <mergeCells count="34">
    <mergeCell ref="B28:H28"/>
    <mergeCell ref="A29:I29"/>
    <mergeCell ref="B22:I22"/>
    <mergeCell ref="B23:I23"/>
    <mergeCell ref="B24:I24"/>
    <mergeCell ref="B25:I25"/>
    <mergeCell ref="B26:I26"/>
    <mergeCell ref="B27:I27"/>
    <mergeCell ref="B21:I21"/>
    <mergeCell ref="C15:D15"/>
    <mergeCell ref="F15:G15"/>
    <mergeCell ref="C16:D16"/>
    <mergeCell ref="F16:G16"/>
    <mergeCell ref="C17:D17"/>
    <mergeCell ref="F17:G17"/>
    <mergeCell ref="C18:D18"/>
    <mergeCell ref="F18:G18"/>
    <mergeCell ref="C19:D19"/>
    <mergeCell ref="F19:G19"/>
    <mergeCell ref="A20:I20"/>
    <mergeCell ref="C12:D12"/>
    <mergeCell ref="F12:G12"/>
    <mergeCell ref="C13:D13"/>
    <mergeCell ref="F13:G13"/>
    <mergeCell ref="C14:D14"/>
    <mergeCell ref="F14:G14"/>
    <mergeCell ref="A10:A11"/>
    <mergeCell ref="B10:G11"/>
    <mergeCell ref="H10:I11"/>
    <mergeCell ref="A1:I1"/>
    <mergeCell ref="A2:I2"/>
    <mergeCell ref="A4:I4"/>
    <mergeCell ref="A6:I6"/>
    <mergeCell ref="A9:I9"/>
  </mergeCells>
  <conditionalFormatting sqref="I12:I18">
    <cfRule type="cellIs" dxfId="1" priority="2" stopIfTrue="1" operator="notBetween">
      <formula>C12</formula>
      <formula>F12</formula>
    </cfRule>
  </conditionalFormatting>
  <conditionalFormatting sqref="I19">
    <cfRule type="expression" dxfId="0" priority="1" stopIfTrue="1">
      <formula>$L$19&lt;&gt;0</formula>
    </cfRule>
  </conditionalFormatting>
  <dataValidations count="2">
    <dataValidation allowBlank="1" showInputMessage="1" showErrorMessage="1" promptTitle="Encargos sociais" prompt="Para encargos sociais desonerados usar 2%." sqref="I19"/>
    <dataValidation allowBlank="1" showInputMessage="1" showErrorMessage="1" promptTitle="Fórnula TCU Acórdão 2622/2013" prompt="Rodovias, ferrovias, obras urbanas" sqref="B28:H28"/>
  </dataValidations>
  <printOptions horizontalCentered="1"/>
  <pageMargins left="0.39370078740157483" right="0.39370078740157483" top="0.39370078740157483" bottom="0.39370078740157483" header="0" footer="0"/>
  <pageSetup paperSize="9" scale="78" orientation="portrait" r:id="rId1"/>
  <headerFooter>
    <oddFooter>&amp;CRua Capitão Sancho, n° 209 – Centro. João Pinheiro/MG. CEP: 38.770-000.comercial@sinarco.com.br  – (38) 3561-2334 ou (38) 9.9997-8424&amp;R&amp;P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6</vt:i4>
      </vt:variant>
    </vt:vector>
  </HeadingPairs>
  <TitlesOfParts>
    <vt:vector size="10" baseType="lpstr">
      <vt:lpstr>PLANILHA SINTÉTICA</vt:lpstr>
      <vt:lpstr>CRONOGRAMA</vt:lpstr>
      <vt:lpstr>CPUs</vt:lpstr>
      <vt:lpstr>BDI</vt:lpstr>
      <vt:lpstr>BDI!Area_de_impressao</vt:lpstr>
      <vt:lpstr>CPUs!Area_de_impressao</vt:lpstr>
      <vt:lpstr>CRONOGRAMA!Area_de_impressao</vt:lpstr>
      <vt:lpstr>'PLANILHA SINTÉTICA'!Area_de_impressao</vt:lpstr>
      <vt:lpstr>CPUs!Titulos_de_impressao</vt:lpstr>
      <vt:lpstr>'PLANILHA SINTÉTICA'!Titulos_de_impressao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Casa</dc:creator>
  <cp:lastModifiedBy>sarahmarciano</cp:lastModifiedBy>
  <cp:lastPrinted>2022-07-05T12:20:45Z</cp:lastPrinted>
  <dcterms:created xsi:type="dcterms:W3CDTF">2012-03-16T03:29:41Z</dcterms:created>
  <dcterms:modified xsi:type="dcterms:W3CDTF">2022-07-05T12:29:59Z</dcterms:modified>
</cp:coreProperties>
</file>