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70" yWindow="570" windowWidth="17895" windowHeight="9150"/>
  </bookViews>
  <sheets>
    <sheet name="orcamento" sheetId="1" r:id="rId1"/>
    <sheet name="cronograma" sheetId="3" r:id="rId2"/>
  </sheets>
  <definedNames>
    <definedName name="_xlnm.Print_Area" localSheetId="0">orcamento!$A$1:$J$26</definedName>
    <definedName name="JR_PAGE_ANCHOR_0_1" localSheetId="1">cronograma!$A$1</definedName>
    <definedName name="JR_PAGE_ANCHOR_0_1">orcamento!$A$1</definedName>
    <definedName name="_xlnm.Print_Titles" localSheetId="0">orcamento!$1:$3</definedName>
  </definedNames>
  <calcPr calcId="145621"/>
</workbook>
</file>

<file path=xl/calcChain.xml><?xml version="1.0" encoding="utf-8"?>
<calcChain xmlns="http://schemas.openxmlformats.org/spreadsheetml/2006/main">
  <c r="H16" i="3" l="1"/>
  <c r="G16" i="3"/>
  <c r="F16" i="3"/>
  <c r="E16" i="3"/>
  <c r="H15" i="3"/>
  <c r="G15" i="3"/>
  <c r="F15" i="3"/>
  <c r="E15" i="3"/>
  <c r="J15" i="3"/>
  <c r="G12" i="3"/>
  <c r="F12" i="3"/>
  <c r="G10" i="3"/>
  <c r="F10" i="3"/>
  <c r="H4" i="3"/>
  <c r="G4" i="3"/>
  <c r="F4" i="3"/>
  <c r="E4" i="3"/>
  <c r="J14" i="3"/>
  <c r="J12" i="3"/>
  <c r="J10" i="3"/>
  <c r="J8" i="3"/>
  <c r="J6" i="3"/>
  <c r="J4" i="3"/>
  <c r="J24" i="1"/>
  <c r="J26" i="1"/>
  <c r="J18" i="1"/>
  <c r="J13" i="1"/>
  <c r="J10" i="1"/>
  <c r="J8" i="1"/>
  <c r="J4" i="1"/>
  <c r="J25" i="1"/>
  <c r="J23" i="1"/>
  <c r="J22" i="1"/>
  <c r="J21" i="1"/>
  <c r="J20" i="1"/>
  <c r="J19" i="1"/>
  <c r="J17" i="1"/>
  <c r="J16" i="1"/>
  <c r="J15" i="1"/>
  <c r="J14" i="1"/>
  <c r="J12" i="1"/>
  <c r="J11" i="1"/>
  <c r="J9" i="1"/>
  <c r="J7" i="1"/>
  <c r="J6" i="1"/>
  <c r="J5" i="1"/>
</calcChain>
</file>

<file path=xl/sharedStrings.xml><?xml version="1.0" encoding="utf-8"?>
<sst xmlns="http://schemas.openxmlformats.org/spreadsheetml/2006/main" count="130" uniqueCount="85">
  <si>
    <t>ITEM</t>
  </si>
  <si>
    <t>CÓDIGO</t>
  </si>
  <si>
    <t>DESCRIÇÃO</t>
  </si>
  <si>
    <t>FONTE</t>
  </si>
  <si>
    <t>UNID</t>
  </si>
  <si>
    <t>PREÇO UNITÁRIO R$</t>
  </si>
  <si>
    <t>PREÇO
TOTAL R$</t>
  </si>
  <si>
    <t>SEM BDI</t>
  </si>
  <si>
    <t>BDI</t>
  </si>
  <si>
    <t>COM BDI</t>
  </si>
  <si>
    <t>1</t>
  </si>
  <si>
    <t>ADMINISTRAÇÃO LOCAL</t>
  </si>
  <si>
    <t>1.1</t>
  </si>
  <si>
    <t>CP-01</t>
  </si>
  <si>
    <t>LOCAÇÃO DE CONTAINER 2,30 X 6,00 M, ALT. 2,50 M, PARA ESCRITORIO, SEM DIVISORIA INTERNAS E SEM SANITARIO</t>
  </si>
  <si>
    <t>MÊS</t>
  </si>
  <si>
    <t>1.2</t>
  </si>
  <si>
    <t>CP-02</t>
  </si>
  <si>
    <t>LOCAÇÃO DE CONTAINER 2,30 X 4,30 M, ALT. 2,50 M, PARA SANITÁRIO, COM 3 BACIAS, 4 CHUVEIROS, 1 LAVATÓRIO E 1 MICTÓRIO</t>
  </si>
  <si>
    <t>1.3</t>
  </si>
  <si>
    <t>CP-ADM</t>
  </si>
  <si>
    <t>U</t>
  </si>
  <si>
    <t>2</t>
  </si>
  <si>
    <t>ARQUIBANCADA</t>
  </si>
  <si>
    <t>2.1</t>
  </si>
  <si>
    <t>CP-03</t>
  </si>
  <si>
    <t>EMBOÇO OU MASSA ÚNICA EM ARGAMASSA TRAÇO 1:2:8, PREPARO MECÂNICO, APLICADA MANUALMENTE EM PANOS CEGOS DE FACHADA (SEM PRESENÇA DE VÃOS), ESPESSURA DE 20 MM.</t>
  </si>
  <si>
    <t>M2</t>
  </si>
  <si>
    <t>3</t>
  </si>
  <si>
    <t>DRENAGEM</t>
  </si>
  <si>
    <t>3.1</t>
  </si>
  <si>
    <t>CP-04</t>
  </si>
  <si>
    <t>GRELHA DE CONCRETO PRÉ MOLDADO PARA CANALETA LARGURA 300MM</t>
  </si>
  <si>
    <t>M</t>
  </si>
  <si>
    <t>3.2</t>
  </si>
  <si>
    <t>93382</t>
  </si>
  <si>
    <t>REATERRO MANUAL DE VALAS COM COMPACTAÇÃO MECANIZADA. AF_04/2016</t>
  </si>
  <si>
    <t>SINAPI</t>
  </si>
  <si>
    <t>M3</t>
  </si>
  <si>
    <t>4</t>
  </si>
  <si>
    <t>FECHAMENTO</t>
  </si>
  <si>
    <t>4.1</t>
  </si>
  <si>
    <t>CP-05</t>
  </si>
  <si>
    <t>GUARDA-CORPO EM TUBO DE AÇO GALVANIZADO 1.1/2"</t>
  </si>
  <si>
    <t>4.2</t>
  </si>
  <si>
    <t>CP-06</t>
  </si>
  <si>
    <t>ALAMBRADO PARA QUADRA POLIESPORTIVA, ESTRUTURADO POR TUBOS DE AÇO GALVANIZADO, COM COSTURA, DIN 2440, DIÂMETRO 2", COM TELA DE ARAME GALVANIZADO, FIO 14 BWG E MALHA QUADRADA 5X5CM INCLUSIVE BASE EM ESTACA BROCA DIÂMETRO D=30 CM, COMP. 80CM ARMADA</t>
  </si>
  <si>
    <t>4.3</t>
  </si>
  <si>
    <t>4.4</t>
  </si>
  <si>
    <t>CP-08</t>
  </si>
  <si>
    <t>PORTÃO EM TELA ARAME GALVANIZADO N.12 MALHA 2" E MOLDURA EM TUBOS DE AÇO COM DUAS FOLHAS DE ABRIR, INCLUSO FERRAGENS</t>
  </si>
  <si>
    <t>5</t>
  </si>
  <si>
    <t>SERVIÇOS COMPLEMENTARES</t>
  </si>
  <si>
    <t>5.1</t>
  </si>
  <si>
    <t>94991</t>
  </si>
  <si>
    <t>EXECUÇÃO DE PASSEIO (CALÇADA) OU PISO DE CONCRETO COM CONCRETO MOLDADO IN LOCO, USINADO, ACABAMENTO CONVENCIONAL, NÃO ARMADO. AF_07/2016</t>
  </si>
  <si>
    <t>5.2</t>
  </si>
  <si>
    <t>CP-09</t>
  </si>
  <si>
    <t>RAMPA PARA ACESSO DE DEFICIENTE, EM CONCRETO SIMPLES FCK = 25 MPA, DESEMPENADA, COM PINTURA INDICATIVA, 02 DEMÃOS</t>
  </si>
  <si>
    <t>5.3</t>
  </si>
  <si>
    <t>CP-10</t>
  </si>
  <si>
    <t>PISO PODOTÁTIL DE CONCRETO - DIRECIONAL E ALERTA, *40 X 40 X2,5* CM. FORNECIMENTO E INSTALAÇÃO</t>
  </si>
  <si>
    <t>5.4</t>
  </si>
  <si>
    <t>CP-11</t>
  </si>
  <si>
    <t>ESCADA EM CONCRETO NÃO ARMADO, USINADO, FCK = 20 MPA, MOLDADA IN LOCO</t>
  </si>
  <si>
    <t>5.5</t>
  </si>
  <si>
    <t>103320</t>
  </si>
  <si>
    <t>ALVENARIA DE VEDAÇÃO DE BLOCOS VAZADOS DE CONCRETO DE 19X19X39 CM (ESPESSURA 19 CM) E ARGAMASSA DE ASSENTAMENTO COM PREPARO EM BETONEIRA. AF_12/2021</t>
  </si>
  <si>
    <t>6</t>
  </si>
  <si>
    <t>LIMPEZA DA OBRA</t>
  </si>
  <si>
    <t>6.1</t>
  </si>
  <si>
    <t>CP-13</t>
  </si>
  <si>
    <t>LIMPEZA DE SUPERFICIES COM JATO DE ALTA PRESSÃO DE AR E ÁGUA</t>
  </si>
  <si>
    <t>VALOR TOTAL:</t>
  </si>
  <si>
    <t>BDI 1</t>
  </si>
  <si>
    <t>QTD.</t>
  </si>
  <si>
    <t>PLANILHA ORÇAMENTÁRIA</t>
  </si>
  <si>
    <t>CRONOGRAMA FÍSICO - FINANCEIRO</t>
  </si>
  <si>
    <t>VALOR (R$)</t>
  </si>
  <si>
    <t>MÊS 1</t>
  </si>
  <si>
    <t>MÊS 2</t>
  </si>
  <si>
    <t>MÊS 3</t>
  </si>
  <si>
    <t>MÊS 4</t>
  </si>
  <si>
    <t>MÊS 5</t>
  </si>
  <si>
    <t>Total parcela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</si>
</sst>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%"/>
    <numFmt numFmtId="166" formatCode="#,##0.00\'\ %\'"/>
  </numFmts>
  <fonts count="12" x14ac:knownFonts="1">
    <font>
      <sz val="11"/>
      <color theme="1"/>
      <name val="Calibri"/>
      <family val="2"/>
      <scheme val="minor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sz val="5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SansSerif"/>
      <charset val="2"/>
    </font>
    <font>
      <sz val="7"/>
      <color rgb="FF000000"/>
      <name val="SansSerif"/>
      <family val="2"/>
    </font>
    <font>
      <sz val="7"/>
      <color rgb="FF000000"/>
      <name val="Arial"/>
      <family val="2"/>
    </font>
    <font>
      <sz val="5"/>
      <color rgb="FF000000"/>
      <name val="Arial"/>
      <family val="2"/>
    </font>
    <font>
      <b/>
      <sz val="7"/>
      <color rgb="FF000000"/>
      <name val="Arial"/>
      <family val="2"/>
    </font>
    <font>
      <sz val="6"/>
      <color rgb="FF000000"/>
      <name val="SansSerif"/>
      <family val="2"/>
    </font>
  </fonts>
  <fills count="13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11" borderId="1"/>
  </cellStyleXfs>
  <cellXfs count="50">
    <xf numFmtId="0" fontId="0" fillId="0" borderId="0" xfId="0"/>
    <xf numFmtId="0" fontId="1" fillId="3" borderId="2" xfId="0" applyNumberFormat="1" applyFont="1" applyFill="1" applyBorder="1" applyAlignment="1" applyProtection="1">
      <alignment horizontal="center" vertical="center" wrapText="1"/>
    </xf>
    <xf numFmtId="4" fontId="1" fillId="5" borderId="2" xfId="0" applyNumberFormat="1" applyFont="1" applyFill="1" applyBorder="1" applyAlignment="1" applyProtection="1">
      <alignment horizontal="right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0" fontId="2" fillId="7" borderId="2" xfId="0" applyNumberFormat="1" applyFont="1" applyFill="1" applyBorder="1" applyAlignment="1" applyProtection="1">
      <alignment horizontal="center" vertical="center" wrapText="1"/>
    </xf>
    <xf numFmtId="164" fontId="2" fillId="8" borderId="2" xfId="0" applyNumberFormat="1" applyFont="1" applyFill="1" applyBorder="1" applyAlignment="1" applyProtection="1">
      <alignment horizontal="right" vertical="center" wrapText="1"/>
    </xf>
    <xf numFmtId="4" fontId="2" fillId="9" borderId="2" xfId="0" applyNumberFormat="1" applyFont="1" applyFill="1" applyBorder="1" applyAlignment="1" applyProtection="1">
      <alignment horizontal="right" vertical="center" wrapText="1"/>
    </xf>
    <xf numFmtId="0" fontId="0" fillId="10" borderId="0" xfId="0" applyNumberFormat="1" applyFont="1" applyFill="1" applyBorder="1" applyAlignment="1" applyProtection="1">
      <alignment wrapText="1"/>
      <protection locked="0"/>
    </xf>
    <xf numFmtId="4" fontId="2" fillId="9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0" fillId="10" borderId="0" xfId="0" applyNumberFormat="1" applyFont="1" applyFill="1" applyBorder="1" applyAlignment="1" applyProtection="1">
      <alignment horizontal="center" wrapText="1"/>
      <protection locked="0"/>
    </xf>
    <xf numFmtId="0" fontId="4" fillId="11" borderId="1" xfId="1"/>
    <xf numFmtId="0" fontId="6" fillId="12" borderId="4" xfId="1" applyNumberFormat="1" applyFont="1" applyFill="1" applyBorder="1" applyAlignment="1" applyProtection="1">
      <alignment horizontal="center" vertical="center" wrapText="1"/>
    </xf>
    <xf numFmtId="0" fontId="0" fillId="11" borderId="8" xfId="1" applyNumberFormat="1" applyFont="1" applyFill="1" applyBorder="1" applyAlignment="1" applyProtection="1">
      <alignment wrapText="1"/>
      <protection locked="0"/>
    </xf>
    <xf numFmtId="165" fontId="9" fillId="11" borderId="8" xfId="1" applyNumberFormat="1" applyFont="1" applyFill="1" applyBorder="1" applyAlignment="1" applyProtection="1">
      <alignment horizontal="right" vertical="center" wrapText="1"/>
    </xf>
    <xf numFmtId="166" fontId="3" fillId="11" borderId="8" xfId="1" applyNumberFormat="1" applyFont="1" applyFill="1" applyBorder="1" applyAlignment="1" applyProtection="1">
      <alignment horizontal="right" vertical="center" wrapText="1"/>
    </xf>
    <xf numFmtId="0" fontId="0" fillId="11" borderId="4" xfId="1" applyNumberFormat="1" applyFont="1" applyFill="1" applyBorder="1" applyAlignment="1" applyProtection="1">
      <alignment wrapText="1"/>
      <protection locked="0"/>
    </xf>
    <xf numFmtId="4" fontId="8" fillId="12" borderId="2" xfId="1" applyNumberFormat="1" applyFont="1" applyFill="1" applyBorder="1" applyAlignment="1" applyProtection="1">
      <alignment horizontal="right" vertical="center" wrapText="1"/>
    </xf>
    <xf numFmtId="4" fontId="10" fillId="11" borderId="2" xfId="1" applyNumberFormat="1" applyFont="1" applyFill="1" applyBorder="1" applyAlignment="1" applyProtection="1">
      <alignment horizontal="right" vertical="center" wrapText="1"/>
    </xf>
    <xf numFmtId="0" fontId="0" fillId="11" borderId="9" xfId="1" applyNumberFormat="1" applyFont="1" applyFill="1" applyBorder="1" applyAlignment="1" applyProtection="1">
      <alignment wrapText="1"/>
      <protection locked="0"/>
    </xf>
    <xf numFmtId="0" fontId="0" fillId="11" borderId="10" xfId="1" applyNumberFormat="1" applyFont="1" applyFill="1" applyBorder="1" applyAlignment="1" applyProtection="1">
      <alignment wrapText="1"/>
      <protection locked="0"/>
    </xf>
    <xf numFmtId="0" fontId="0" fillId="11" borderId="11" xfId="1" applyNumberFormat="1" applyFont="1" applyFill="1" applyBorder="1" applyAlignment="1" applyProtection="1">
      <alignment wrapText="1"/>
      <protection locked="0"/>
    </xf>
    <xf numFmtId="0" fontId="0" fillId="11" borderId="12" xfId="1" applyNumberFormat="1" applyFont="1" applyFill="1" applyBorder="1" applyAlignment="1" applyProtection="1">
      <alignment wrapText="1"/>
      <protection locked="0"/>
    </xf>
    <xf numFmtId="0" fontId="0" fillId="12" borderId="9" xfId="1" applyNumberFormat="1" applyFont="1" applyFill="1" applyBorder="1" applyAlignment="1" applyProtection="1">
      <alignment wrapText="1"/>
      <protection locked="0"/>
    </xf>
    <xf numFmtId="0" fontId="0" fillId="12" borderId="13" xfId="1" applyNumberFormat="1" applyFont="1" applyFill="1" applyBorder="1" applyAlignment="1" applyProtection="1">
      <alignment wrapText="1"/>
      <protection locked="0"/>
    </xf>
    <xf numFmtId="4" fontId="8" fillId="12" borderId="8" xfId="1" applyNumberFormat="1" applyFont="1" applyFill="1" applyBorder="1" applyAlignment="1" applyProtection="1">
      <alignment horizontal="right" vertical="center" wrapText="1"/>
    </xf>
    <xf numFmtId="0" fontId="0" fillId="12" borderId="11" xfId="1" applyNumberFormat="1" applyFont="1" applyFill="1" applyBorder="1" applyAlignment="1" applyProtection="1">
      <alignment wrapText="1"/>
      <protection locked="0"/>
    </xf>
    <xf numFmtId="0" fontId="0" fillId="12" borderId="3" xfId="1" applyNumberFormat="1" applyFont="1" applyFill="1" applyBorder="1" applyAlignment="1" applyProtection="1">
      <alignment wrapText="1"/>
      <protection locked="0"/>
    </xf>
    <xf numFmtId="0" fontId="1" fillId="4" borderId="2" xfId="0" applyNumberFormat="1" applyFont="1" applyFill="1" applyBorder="1" applyAlignment="1" applyProtection="1">
      <alignment horizontal="left" vertical="center" wrapText="1"/>
    </xf>
    <xf numFmtId="0" fontId="3" fillId="11" borderId="2" xfId="0" applyNumberFormat="1" applyFont="1" applyFill="1" applyBorder="1" applyAlignment="1" applyProtection="1">
      <alignment horizontal="right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4" fontId="8" fillId="12" borderId="2" xfId="1" applyNumberFormat="1" applyFont="1" applyFill="1" applyBorder="1" applyAlignment="1" applyProtection="1">
      <alignment horizontal="right" vertical="center" wrapText="1"/>
    </xf>
    <xf numFmtId="0" fontId="7" fillId="11" borderId="2" xfId="1" applyNumberFormat="1" applyFont="1" applyFill="1" applyBorder="1" applyAlignment="1" applyProtection="1">
      <alignment horizontal="left" vertical="center" wrapText="1"/>
    </xf>
    <xf numFmtId="0" fontId="8" fillId="11" borderId="2" xfId="1" applyNumberFormat="1" applyFont="1" applyFill="1" applyBorder="1" applyAlignment="1" applyProtection="1">
      <alignment horizontal="left" vertical="center" wrapText="1"/>
    </xf>
    <xf numFmtId="4" fontId="8" fillId="11" borderId="2" xfId="1" applyNumberFormat="1" applyFont="1" applyFill="1" applyBorder="1" applyAlignment="1" applyProtection="1">
      <alignment horizontal="right" vertical="center" wrapText="1"/>
    </xf>
    <xf numFmtId="165" fontId="9" fillId="11" borderId="8" xfId="1" applyNumberFormat="1" applyFont="1" applyFill="1" applyBorder="1" applyAlignment="1" applyProtection="1">
      <alignment horizontal="right" vertical="center" wrapText="1"/>
    </xf>
    <xf numFmtId="4" fontId="11" fillId="12" borderId="14" xfId="1" applyNumberFormat="1" applyFont="1" applyFill="1" applyBorder="1" applyAlignment="1" applyProtection="1">
      <alignment horizontal="right" vertical="center" wrapText="1"/>
    </xf>
    <xf numFmtId="4" fontId="8" fillId="12" borderId="8" xfId="1" applyNumberFormat="1" applyFont="1" applyFill="1" applyBorder="1" applyAlignment="1" applyProtection="1">
      <alignment horizontal="right" vertical="center" wrapText="1"/>
    </xf>
    <xf numFmtId="0" fontId="5" fillId="11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11" borderId="6" xfId="1" applyNumberFormat="1" applyFont="1" applyFill="1" applyBorder="1" applyAlignment="1" applyProtection="1">
      <alignment horizontal="center" vertical="center" wrapText="1"/>
      <protection locked="0"/>
    </xf>
    <xf numFmtId="0" fontId="5" fillId="11" borderId="7" xfId="1" applyNumberFormat="1" applyFont="1" applyFill="1" applyBorder="1" applyAlignment="1" applyProtection="1">
      <alignment horizontal="center" vertical="center" wrapText="1"/>
      <protection locked="0"/>
    </xf>
    <xf numFmtId="0" fontId="6" fillId="12" borderId="4" xfId="1" applyNumberFormat="1" applyFont="1" applyFill="1" applyBorder="1" applyAlignment="1" applyProtection="1">
      <alignment horizontal="center" vertical="center" wrapText="1"/>
    </xf>
    <xf numFmtId="4" fontId="8" fillId="12" borderId="15" xfId="1" applyNumberFormat="1" applyFont="1" applyFill="1" applyBorder="1" applyAlignment="1" applyProtection="1">
      <alignment horizontal="right" vertical="center" wrapText="1"/>
    </xf>
    <xf numFmtId="4" fontId="8" fillId="12" borderId="14" xfId="1" applyNumberFormat="1" applyFont="1" applyFill="1" applyBorder="1" applyAlignment="1" applyProtection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6"/>
  <sheetViews>
    <sheetView tabSelected="1" workbookViewId="0">
      <selection sqref="A1:J1"/>
    </sheetView>
  </sheetViews>
  <sheetFormatPr defaultRowHeight="15" x14ac:dyDescent="0.25"/>
  <cols>
    <col min="1" max="1" width="7.42578125" style="9" customWidth="1"/>
    <col min="2" max="2" width="10.85546875" customWidth="1"/>
    <col min="3" max="3" width="47.85546875" bestFit="1"/>
    <col min="4" max="4" width="5.85546875" bestFit="1" customWidth="1"/>
    <col min="5" max="5" width="7.42578125" customWidth="1"/>
    <col min="6" max="6" width="5.5703125" bestFit="1" customWidth="1"/>
    <col min="7" max="7" width="7.140625" bestFit="1" customWidth="1"/>
    <col min="8" max="8" width="5.28515625" style="9" customWidth="1"/>
    <col min="9" max="9" width="7.42578125" bestFit="1" customWidth="1"/>
    <col min="10" max="10" width="8.85546875" bestFit="1" customWidth="1"/>
  </cols>
  <sheetData>
    <row r="1" spans="1:10" ht="22.5" customHeight="1" x14ac:dyDescent="0.25">
      <c r="A1" s="32" t="s">
        <v>76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ht="12" customHeight="1" x14ac:dyDescent="0.25">
      <c r="A2" s="35" t="s">
        <v>0</v>
      </c>
      <c r="B2" s="35" t="s">
        <v>1</v>
      </c>
      <c r="C2" s="35" t="s">
        <v>2</v>
      </c>
      <c r="D2" s="35" t="s">
        <v>3</v>
      </c>
      <c r="E2" s="35" t="s">
        <v>4</v>
      </c>
      <c r="F2" s="35" t="s">
        <v>75</v>
      </c>
      <c r="G2" s="35" t="s">
        <v>5</v>
      </c>
      <c r="H2" s="35"/>
      <c r="I2" s="35"/>
      <c r="J2" s="35" t="s">
        <v>6</v>
      </c>
    </row>
    <row r="3" spans="1:10" ht="9.9499999999999993" customHeight="1" x14ac:dyDescent="0.25">
      <c r="A3" s="36"/>
      <c r="B3" s="36"/>
      <c r="C3" s="36"/>
      <c r="D3" s="36"/>
      <c r="E3" s="36"/>
      <c r="F3" s="36"/>
      <c r="G3" s="1" t="s">
        <v>7</v>
      </c>
      <c r="H3" s="1" t="s">
        <v>8</v>
      </c>
      <c r="I3" s="1" t="s">
        <v>9</v>
      </c>
      <c r="J3" s="36"/>
    </row>
    <row r="4" spans="1:10" ht="20.100000000000001" customHeight="1" x14ac:dyDescent="0.25">
      <c r="A4" s="10" t="s">
        <v>10</v>
      </c>
      <c r="B4" s="30" t="s">
        <v>11</v>
      </c>
      <c r="C4" s="30"/>
      <c r="D4" s="30"/>
      <c r="E4" s="30"/>
      <c r="F4" s="30"/>
      <c r="G4" s="30"/>
      <c r="H4" s="30"/>
      <c r="I4" s="30"/>
      <c r="J4" s="2">
        <f>SUM(J5:J7)</f>
        <v>15576.86</v>
      </c>
    </row>
    <row r="5" spans="1:10" ht="16.5" x14ac:dyDescent="0.25">
      <c r="A5" s="11" t="s">
        <v>12</v>
      </c>
      <c r="B5" s="4" t="s">
        <v>13</v>
      </c>
      <c r="C5" s="3" t="s">
        <v>14</v>
      </c>
      <c r="D5" s="4"/>
      <c r="E5" s="4" t="s">
        <v>15</v>
      </c>
      <c r="F5" s="5">
        <v>2</v>
      </c>
      <c r="G5" s="6">
        <v>718.35</v>
      </c>
      <c r="H5" s="8" t="s">
        <v>74</v>
      </c>
      <c r="I5" s="6">
        <v>879.76</v>
      </c>
      <c r="J5" s="6">
        <f>ROUND(I5*F5,2)</f>
        <v>1759.52</v>
      </c>
    </row>
    <row r="6" spans="1:10" ht="16.5" x14ac:dyDescent="0.25">
      <c r="A6" s="11" t="s">
        <v>16</v>
      </c>
      <c r="B6" s="4" t="s">
        <v>17</v>
      </c>
      <c r="C6" s="3" t="s">
        <v>18</v>
      </c>
      <c r="D6" s="4"/>
      <c r="E6" s="4" t="s">
        <v>15</v>
      </c>
      <c r="F6" s="5">
        <v>3</v>
      </c>
      <c r="G6" s="6">
        <v>1044.01</v>
      </c>
      <c r="H6" s="8" t="s">
        <v>74</v>
      </c>
      <c r="I6" s="6">
        <v>1278.5899999999999</v>
      </c>
      <c r="J6" s="6">
        <f t="shared" ref="J6:J7" si="0">ROUND(I6*F6,2)</f>
        <v>3835.77</v>
      </c>
    </row>
    <row r="7" spans="1:10" x14ac:dyDescent="0.25">
      <c r="A7" s="11" t="s">
        <v>19</v>
      </c>
      <c r="B7" s="4" t="s">
        <v>20</v>
      </c>
      <c r="C7" s="3" t="s">
        <v>11</v>
      </c>
      <c r="D7" s="4"/>
      <c r="E7" s="4" t="s">
        <v>21</v>
      </c>
      <c r="F7" s="5">
        <v>1</v>
      </c>
      <c r="G7" s="6">
        <v>8150.22</v>
      </c>
      <c r="H7" s="8" t="s">
        <v>74</v>
      </c>
      <c r="I7" s="6">
        <v>9981.57</v>
      </c>
      <c r="J7" s="6">
        <f t="shared" si="0"/>
        <v>9981.57</v>
      </c>
    </row>
    <row r="8" spans="1:10" ht="20.100000000000001" customHeight="1" x14ac:dyDescent="0.25">
      <c r="A8" s="10" t="s">
        <v>22</v>
      </c>
      <c r="B8" s="30" t="s">
        <v>23</v>
      </c>
      <c r="C8" s="30"/>
      <c r="D8" s="30"/>
      <c r="E8" s="30"/>
      <c r="F8" s="30"/>
      <c r="G8" s="30"/>
      <c r="H8" s="30"/>
      <c r="I8" s="30"/>
      <c r="J8" s="2">
        <f>J9</f>
        <v>2463</v>
      </c>
    </row>
    <row r="9" spans="1:10" ht="24.75" x14ac:dyDescent="0.25">
      <c r="A9" s="11" t="s">
        <v>24</v>
      </c>
      <c r="B9" s="4" t="s">
        <v>25</v>
      </c>
      <c r="C9" s="3" t="s">
        <v>26</v>
      </c>
      <c r="D9" s="4"/>
      <c r="E9" s="4" t="s">
        <v>27</v>
      </c>
      <c r="F9" s="5">
        <v>60</v>
      </c>
      <c r="G9" s="6">
        <v>33.520000000000003</v>
      </c>
      <c r="H9" s="8" t="s">
        <v>74</v>
      </c>
      <c r="I9" s="6">
        <v>41.05</v>
      </c>
      <c r="J9" s="6">
        <f>ROUND(I9*F9,2)</f>
        <v>2463</v>
      </c>
    </row>
    <row r="10" spans="1:10" ht="20.100000000000001" customHeight="1" x14ac:dyDescent="0.25">
      <c r="A10" s="10" t="s">
        <v>28</v>
      </c>
      <c r="B10" s="30" t="s">
        <v>29</v>
      </c>
      <c r="C10" s="30"/>
      <c r="D10" s="30"/>
      <c r="E10" s="30"/>
      <c r="F10" s="30"/>
      <c r="G10" s="30"/>
      <c r="H10" s="30"/>
      <c r="I10" s="30"/>
      <c r="J10" s="2">
        <f>SUM(J11:J12)</f>
        <v>4571.0600000000004</v>
      </c>
    </row>
    <row r="11" spans="1:10" x14ac:dyDescent="0.25">
      <c r="A11" s="11" t="s">
        <v>30</v>
      </c>
      <c r="B11" s="4" t="s">
        <v>31</v>
      </c>
      <c r="C11" s="3" t="s">
        <v>32</v>
      </c>
      <c r="D11" s="4"/>
      <c r="E11" s="4" t="s">
        <v>33</v>
      </c>
      <c r="F11" s="5">
        <v>40.119999999999997</v>
      </c>
      <c r="G11" s="6">
        <v>86.84</v>
      </c>
      <c r="H11" s="8" t="s">
        <v>74</v>
      </c>
      <c r="I11" s="6">
        <v>106.35</v>
      </c>
      <c r="J11" s="6">
        <f t="shared" ref="J11:J12" si="1">ROUND(I11*F11,2)</f>
        <v>4266.76</v>
      </c>
    </row>
    <row r="12" spans="1:10" ht="16.5" x14ac:dyDescent="0.25">
      <c r="A12" s="11" t="s">
        <v>34</v>
      </c>
      <c r="B12" s="4" t="s">
        <v>35</v>
      </c>
      <c r="C12" s="3" t="s">
        <v>36</v>
      </c>
      <c r="D12" s="4" t="s">
        <v>37</v>
      </c>
      <c r="E12" s="4" t="s">
        <v>38</v>
      </c>
      <c r="F12" s="5">
        <v>8.8000000000000007</v>
      </c>
      <c r="G12" s="6">
        <v>28.24</v>
      </c>
      <c r="H12" s="8" t="s">
        <v>74</v>
      </c>
      <c r="I12" s="6">
        <v>34.58</v>
      </c>
      <c r="J12" s="6">
        <f t="shared" si="1"/>
        <v>304.3</v>
      </c>
    </row>
    <row r="13" spans="1:10" ht="20.100000000000001" customHeight="1" x14ac:dyDescent="0.25">
      <c r="A13" s="10" t="s">
        <v>39</v>
      </c>
      <c r="B13" s="30" t="s">
        <v>40</v>
      </c>
      <c r="C13" s="30"/>
      <c r="D13" s="30"/>
      <c r="E13" s="30"/>
      <c r="F13" s="30"/>
      <c r="G13" s="30"/>
      <c r="H13" s="30"/>
      <c r="I13" s="30"/>
      <c r="J13" s="2">
        <f>SUM(J14:J17)</f>
        <v>349760.02999999997</v>
      </c>
    </row>
    <row r="14" spans="1:10" x14ac:dyDescent="0.25">
      <c r="A14" s="11" t="s">
        <v>41</v>
      </c>
      <c r="B14" s="4" t="s">
        <v>42</v>
      </c>
      <c r="C14" s="3" t="s">
        <v>43</v>
      </c>
      <c r="D14" s="4"/>
      <c r="E14" s="4" t="s">
        <v>27</v>
      </c>
      <c r="F14" s="5">
        <v>133.88</v>
      </c>
      <c r="G14" s="6">
        <v>520.91999999999996</v>
      </c>
      <c r="H14" s="8" t="s">
        <v>74</v>
      </c>
      <c r="I14" s="6">
        <v>637.97</v>
      </c>
      <c r="J14" s="6">
        <f t="shared" ref="J14:J17" si="2">ROUND(I14*F14,2)</f>
        <v>85411.42</v>
      </c>
    </row>
    <row r="15" spans="1:10" ht="33" x14ac:dyDescent="0.25">
      <c r="A15" s="11" t="s">
        <v>44</v>
      </c>
      <c r="B15" s="4" t="s">
        <v>45</v>
      </c>
      <c r="C15" s="3" t="s">
        <v>46</v>
      </c>
      <c r="D15" s="4"/>
      <c r="E15" s="4" t="s">
        <v>27</v>
      </c>
      <c r="F15" s="5">
        <v>510.93</v>
      </c>
      <c r="G15" s="6">
        <v>234.01</v>
      </c>
      <c r="H15" s="8" t="s">
        <v>74</v>
      </c>
      <c r="I15" s="6">
        <v>286.58999999999997</v>
      </c>
      <c r="J15" s="6">
        <f t="shared" si="2"/>
        <v>146427.43</v>
      </c>
    </row>
    <row r="16" spans="1:10" ht="33" x14ac:dyDescent="0.25">
      <c r="A16" s="11" t="s">
        <v>47</v>
      </c>
      <c r="B16" s="4" t="s">
        <v>45</v>
      </c>
      <c r="C16" s="3" t="s">
        <v>46</v>
      </c>
      <c r="D16" s="4"/>
      <c r="E16" s="4" t="s">
        <v>27</v>
      </c>
      <c r="F16" s="5">
        <v>384.8</v>
      </c>
      <c r="G16" s="6">
        <v>234.01</v>
      </c>
      <c r="H16" s="8" t="s">
        <v>74</v>
      </c>
      <c r="I16" s="6">
        <v>286.58999999999997</v>
      </c>
      <c r="J16" s="6">
        <f t="shared" si="2"/>
        <v>110279.83</v>
      </c>
    </row>
    <row r="17" spans="1:10" ht="16.5" x14ac:dyDescent="0.25">
      <c r="A17" s="11" t="s">
        <v>48</v>
      </c>
      <c r="B17" s="4" t="s">
        <v>49</v>
      </c>
      <c r="C17" s="3" t="s">
        <v>50</v>
      </c>
      <c r="D17" s="4"/>
      <c r="E17" s="4" t="s">
        <v>27</v>
      </c>
      <c r="F17" s="5">
        <v>5.67</v>
      </c>
      <c r="G17" s="6">
        <v>1100.42</v>
      </c>
      <c r="H17" s="8" t="s">
        <v>74</v>
      </c>
      <c r="I17" s="6">
        <v>1347.68</v>
      </c>
      <c r="J17" s="6">
        <f t="shared" si="2"/>
        <v>7641.35</v>
      </c>
    </row>
    <row r="18" spans="1:10" ht="20.100000000000001" customHeight="1" x14ac:dyDescent="0.25">
      <c r="A18" s="10" t="s">
        <v>51</v>
      </c>
      <c r="B18" s="30" t="s">
        <v>52</v>
      </c>
      <c r="C18" s="30"/>
      <c r="D18" s="30"/>
      <c r="E18" s="30"/>
      <c r="F18" s="30"/>
      <c r="G18" s="30"/>
      <c r="H18" s="30"/>
      <c r="I18" s="30"/>
      <c r="J18" s="2">
        <f>SUM(J19:J23)</f>
        <v>29396.489999999998</v>
      </c>
    </row>
    <row r="19" spans="1:10" ht="24.75" x14ac:dyDescent="0.25">
      <c r="A19" s="11" t="s">
        <v>53</v>
      </c>
      <c r="B19" s="4" t="s">
        <v>54</v>
      </c>
      <c r="C19" s="3" t="s">
        <v>55</v>
      </c>
      <c r="D19" s="4" t="s">
        <v>37</v>
      </c>
      <c r="E19" s="4" t="s">
        <v>38</v>
      </c>
      <c r="F19" s="5">
        <v>28.98</v>
      </c>
      <c r="G19" s="6">
        <v>760.79</v>
      </c>
      <c r="H19" s="8" t="s">
        <v>74</v>
      </c>
      <c r="I19" s="6">
        <v>931.73</v>
      </c>
      <c r="J19" s="6">
        <f t="shared" ref="J19:J23" si="3">ROUND(I19*F19,2)</f>
        <v>27001.54</v>
      </c>
    </row>
    <row r="20" spans="1:10" ht="16.5" x14ac:dyDescent="0.25">
      <c r="A20" s="11" t="s">
        <v>56</v>
      </c>
      <c r="B20" s="4" t="s">
        <v>57</v>
      </c>
      <c r="C20" s="3" t="s">
        <v>58</v>
      </c>
      <c r="D20" s="4"/>
      <c r="E20" s="4" t="s">
        <v>21</v>
      </c>
      <c r="F20" s="5">
        <v>1</v>
      </c>
      <c r="G20" s="6">
        <v>367.49</v>
      </c>
      <c r="H20" s="8" t="s">
        <v>74</v>
      </c>
      <c r="I20" s="6">
        <v>450.06</v>
      </c>
      <c r="J20" s="6">
        <f t="shared" si="3"/>
        <v>450.06</v>
      </c>
    </row>
    <row r="21" spans="1:10" ht="16.5" x14ac:dyDescent="0.25">
      <c r="A21" s="11" t="s">
        <v>59</v>
      </c>
      <c r="B21" s="4" t="s">
        <v>60</v>
      </c>
      <c r="C21" s="3" t="s">
        <v>61</v>
      </c>
      <c r="D21" s="4"/>
      <c r="E21" s="4" t="s">
        <v>27</v>
      </c>
      <c r="F21" s="5">
        <v>0.48</v>
      </c>
      <c r="G21" s="6">
        <v>107.76</v>
      </c>
      <c r="H21" s="8" t="s">
        <v>74</v>
      </c>
      <c r="I21" s="6">
        <v>131.97</v>
      </c>
      <c r="J21" s="6">
        <f t="shared" si="3"/>
        <v>63.35</v>
      </c>
    </row>
    <row r="22" spans="1:10" ht="16.5" x14ac:dyDescent="0.25">
      <c r="A22" s="11" t="s">
        <v>62</v>
      </c>
      <c r="B22" s="4" t="s">
        <v>63</v>
      </c>
      <c r="C22" s="3" t="s">
        <v>64</v>
      </c>
      <c r="D22" s="4"/>
      <c r="E22" s="4" t="s">
        <v>38</v>
      </c>
      <c r="F22" s="5">
        <v>0.56999999999999995</v>
      </c>
      <c r="G22" s="6">
        <v>1258.1400000000001</v>
      </c>
      <c r="H22" s="8" t="s">
        <v>74</v>
      </c>
      <c r="I22" s="6">
        <v>1540.84</v>
      </c>
      <c r="J22" s="6">
        <f t="shared" si="3"/>
        <v>878.28</v>
      </c>
    </row>
    <row r="23" spans="1:10" ht="24.75" x14ac:dyDescent="0.25">
      <c r="A23" s="11" t="s">
        <v>65</v>
      </c>
      <c r="B23" s="4" t="s">
        <v>66</v>
      </c>
      <c r="C23" s="3" t="s">
        <v>67</v>
      </c>
      <c r="D23" s="4" t="s">
        <v>37</v>
      </c>
      <c r="E23" s="4" t="s">
        <v>27</v>
      </c>
      <c r="F23" s="5">
        <v>8.5</v>
      </c>
      <c r="G23" s="6">
        <v>96.38</v>
      </c>
      <c r="H23" s="8" t="s">
        <v>74</v>
      </c>
      <c r="I23" s="6">
        <v>118.03</v>
      </c>
      <c r="J23" s="6">
        <f t="shared" si="3"/>
        <v>1003.26</v>
      </c>
    </row>
    <row r="24" spans="1:10" ht="20.100000000000001" customHeight="1" x14ac:dyDescent="0.25">
      <c r="A24" s="10" t="s">
        <v>68</v>
      </c>
      <c r="B24" s="30" t="s">
        <v>69</v>
      </c>
      <c r="C24" s="30"/>
      <c r="D24" s="30"/>
      <c r="E24" s="30"/>
      <c r="F24" s="30"/>
      <c r="G24" s="30"/>
      <c r="H24" s="30"/>
      <c r="I24" s="30"/>
      <c r="J24" s="2">
        <f>J25</f>
        <v>2284.5</v>
      </c>
    </row>
    <row r="25" spans="1:10" x14ac:dyDescent="0.25">
      <c r="A25" s="11" t="s">
        <v>70</v>
      </c>
      <c r="B25" s="4" t="s">
        <v>71</v>
      </c>
      <c r="C25" s="3" t="s">
        <v>72</v>
      </c>
      <c r="D25" s="4"/>
      <c r="E25" s="4" t="s">
        <v>27</v>
      </c>
      <c r="F25" s="5">
        <v>997.6</v>
      </c>
      <c r="G25" s="6">
        <v>1.87</v>
      </c>
      <c r="H25" s="8" t="s">
        <v>74</v>
      </c>
      <c r="I25" s="6">
        <v>2.29</v>
      </c>
      <c r="J25" s="6">
        <f>ROUND(I25*F25,2)</f>
        <v>2284.5</v>
      </c>
    </row>
    <row r="26" spans="1:10" ht="15" customHeight="1" x14ac:dyDescent="0.25">
      <c r="A26" s="12"/>
      <c r="B26" s="7"/>
      <c r="C26" s="7"/>
      <c r="D26" s="7"/>
      <c r="E26" s="7"/>
      <c r="F26" s="7"/>
      <c r="G26" s="7"/>
      <c r="H26" s="31" t="s">
        <v>73</v>
      </c>
      <c r="I26" s="31"/>
      <c r="J26" s="2">
        <f>J4+J8+J10+J13+J18+J24</f>
        <v>404051.93999999994</v>
      </c>
    </row>
  </sheetData>
  <mergeCells count="16">
    <mergeCell ref="A1:J1"/>
    <mergeCell ref="A2:A3"/>
    <mergeCell ref="B2:B3"/>
    <mergeCell ref="C2:C3"/>
    <mergeCell ref="D2:D3"/>
    <mergeCell ref="E2:E3"/>
    <mergeCell ref="F2:F3"/>
    <mergeCell ref="G2:I2"/>
    <mergeCell ref="J2:J3"/>
    <mergeCell ref="B24:I24"/>
    <mergeCell ref="H26:I26"/>
    <mergeCell ref="B4:I4"/>
    <mergeCell ref="B8:I8"/>
    <mergeCell ref="B10:I10"/>
    <mergeCell ref="B13:I13"/>
    <mergeCell ref="B18:I18"/>
  </mergeCells>
  <pageMargins left="0.45" right="0" top="0.94488188976377963" bottom="1.1023622047244095" header="0.35433070866141736" footer="0.19685039370078741"/>
  <pageSetup paperSize="9" scale="85" orientation="portrait" r:id="rId1"/>
  <headerFooter scaleWithDoc="0">
    <oddHeader>&amp;L&amp;G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6"/>
  <sheetViews>
    <sheetView workbookViewId="0">
      <selection activeCell="H16" sqref="H16:I16"/>
    </sheetView>
  </sheetViews>
  <sheetFormatPr defaultRowHeight="15" x14ac:dyDescent="0.25"/>
  <cols>
    <col min="1" max="1" width="7.42578125" style="13" customWidth="1"/>
    <col min="2" max="2" width="27.85546875" style="13" customWidth="1"/>
    <col min="3" max="3" width="11" style="13" customWidth="1"/>
    <col min="4" max="7" width="9.42578125" style="13" customWidth="1"/>
    <col min="8" max="8" width="8.140625" style="13" customWidth="1"/>
    <col min="9" max="9" width="1.28515625" style="13" customWidth="1"/>
    <col min="10" max="10" width="11.5703125" style="13" bestFit="1" customWidth="1"/>
    <col min="11" max="16384" width="9.140625" style="13"/>
  </cols>
  <sheetData>
    <row r="1" spans="1:10" ht="24" customHeight="1" x14ac:dyDescent="0.25">
      <c r="A1" s="44" t="s">
        <v>77</v>
      </c>
      <c r="B1" s="45"/>
      <c r="C1" s="45"/>
      <c r="D1" s="45"/>
      <c r="E1" s="45"/>
      <c r="F1" s="45"/>
      <c r="G1" s="45"/>
      <c r="H1" s="45"/>
      <c r="I1" s="45"/>
      <c r="J1" s="46"/>
    </row>
    <row r="2" spans="1:10" ht="15.95" customHeight="1" x14ac:dyDescent="0.25">
      <c r="A2" s="14" t="s">
        <v>0</v>
      </c>
      <c r="B2" s="14" t="s">
        <v>2</v>
      </c>
      <c r="C2" s="14" t="s">
        <v>78</v>
      </c>
      <c r="D2" s="14" t="s">
        <v>79</v>
      </c>
      <c r="E2" s="14" t="s">
        <v>80</v>
      </c>
      <c r="F2" s="14" t="s">
        <v>81</v>
      </c>
      <c r="G2" s="14" t="s">
        <v>82</v>
      </c>
      <c r="H2" s="47" t="s">
        <v>83</v>
      </c>
      <c r="I2" s="47"/>
      <c r="J2" s="14" t="s">
        <v>84</v>
      </c>
    </row>
    <row r="3" spans="1:10" ht="12" customHeight="1" x14ac:dyDescent="0.25">
      <c r="A3" s="38" t="s">
        <v>10</v>
      </c>
      <c r="B3" s="39" t="s">
        <v>11</v>
      </c>
      <c r="C3" s="40">
        <v>15576.86</v>
      </c>
      <c r="D3" s="15"/>
      <c r="E3" s="16">
        <v>1.8100000000000002E-2</v>
      </c>
      <c r="F3" s="16">
        <v>0.28939999999999999</v>
      </c>
      <c r="G3" s="16">
        <v>0.68659999999999999</v>
      </c>
      <c r="H3" s="41">
        <v>5.8999999999999999E-3</v>
      </c>
      <c r="I3" s="41"/>
      <c r="J3" s="17">
        <v>1</v>
      </c>
    </row>
    <row r="4" spans="1:10" ht="12.95" customHeight="1" x14ac:dyDescent="0.25">
      <c r="A4" s="38"/>
      <c r="B4" s="39"/>
      <c r="C4" s="40"/>
      <c r="D4" s="18"/>
      <c r="E4" s="19">
        <f>ROUND(E3*$J$4,2)</f>
        <v>281.94</v>
      </c>
      <c r="F4" s="19">
        <f t="shared" ref="F4:G4" si="0">ROUND(F3*$J$4,2)</f>
        <v>4507.9399999999996</v>
      </c>
      <c r="G4" s="19">
        <f t="shared" si="0"/>
        <v>10695.07</v>
      </c>
      <c r="H4" s="48">
        <f>ROUND(H3*$J$4,2)+0.01</f>
        <v>91.910000000000011</v>
      </c>
      <c r="I4" s="49"/>
      <c r="J4" s="20">
        <f>orcamento!J4</f>
        <v>15576.86</v>
      </c>
    </row>
    <row r="5" spans="1:10" ht="12" customHeight="1" x14ac:dyDescent="0.25">
      <c r="A5" s="38" t="s">
        <v>22</v>
      </c>
      <c r="B5" s="39" t="s">
        <v>23</v>
      </c>
      <c r="C5" s="40">
        <v>2463</v>
      </c>
      <c r="D5" s="15"/>
      <c r="E5" s="16">
        <v>1</v>
      </c>
      <c r="F5" s="15"/>
      <c r="G5" s="15"/>
      <c r="H5" s="21"/>
      <c r="I5" s="22"/>
      <c r="J5" s="17">
        <v>1</v>
      </c>
    </row>
    <row r="6" spans="1:10" ht="12.95" customHeight="1" x14ac:dyDescent="0.25">
      <c r="A6" s="38"/>
      <c r="B6" s="39"/>
      <c r="C6" s="40"/>
      <c r="D6" s="18"/>
      <c r="E6" s="19">
        <v>2463</v>
      </c>
      <c r="F6" s="18"/>
      <c r="G6" s="18"/>
      <c r="H6" s="23"/>
      <c r="I6" s="24"/>
      <c r="J6" s="20">
        <f>orcamento!J8</f>
        <v>2463</v>
      </c>
    </row>
    <row r="7" spans="1:10" ht="12" customHeight="1" x14ac:dyDescent="0.25">
      <c r="A7" s="38" t="s">
        <v>28</v>
      </c>
      <c r="B7" s="39" t="s">
        <v>29</v>
      </c>
      <c r="C7" s="40">
        <v>4571.0600000000004</v>
      </c>
      <c r="D7" s="15"/>
      <c r="E7" s="16">
        <v>1</v>
      </c>
      <c r="F7" s="15"/>
      <c r="G7" s="15"/>
      <c r="H7" s="21"/>
      <c r="I7" s="22"/>
      <c r="J7" s="17">
        <v>1</v>
      </c>
    </row>
    <row r="8" spans="1:10" ht="12.95" customHeight="1" x14ac:dyDescent="0.25">
      <c r="A8" s="38"/>
      <c r="B8" s="39"/>
      <c r="C8" s="40"/>
      <c r="D8" s="18"/>
      <c r="E8" s="19">
        <v>4571.0600000000004</v>
      </c>
      <c r="F8" s="18"/>
      <c r="G8" s="18"/>
      <c r="H8" s="23"/>
      <c r="I8" s="24"/>
      <c r="J8" s="20">
        <f>orcamento!J10</f>
        <v>4571.0600000000004</v>
      </c>
    </row>
    <row r="9" spans="1:10" ht="12" customHeight="1" x14ac:dyDescent="0.25">
      <c r="A9" s="38" t="s">
        <v>39</v>
      </c>
      <c r="B9" s="39" t="s">
        <v>40</v>
      </c>
      <c r="C9" s="40">
        <v>349760.01</v>
      </c>
      <c r="D9" s="15"/>
      <c r="E9" s="15"/>
      <c r="F9" s="16">
        <v>0.24420000000000003</v>
      </c>
      <c r="G9" s="16">
        <v>0.75580000000000003</v>
      </c>
      <c r="H9" s="21"/>
      <c r="I9" s="22"/>
      <c r="J9" s="17">
        <v>1</v>
      </c>
    </row>
    <row r="10" spans="1:10" ht="12.95" customHeight="1" x14ac:dyDescent="0.25">
      <c r="A10" s="38"/>
      <c r="B10" s="39"/>
      <c r="C10" s="40"/>
      <c r="D10" s="18"/>
      <c r="E10" s="18"/>
      <c r="F10" s="19">
        <f>F9*$J$10</f>
        <v>85411.399325999999</v>
      </c>
      <c r="G10" s="19">
        <f>G9*$J$10</f>
        <v>264348.63067400001</v>
      </c>
      <c r="H10" s="23"/>
      <c r="I10" s="24"/>
      <c r="J10" s="20">
        <f>orcamento!J13</f>
        <v>349760.02999999997</v>
      </c>
    </row>
    <row r="11" spans="1:10" ht="12" customHeight="1" x14ac:dyDescent="0.25">
      <c r="A11" s="38" t="s">
        <v>51</v>
      </c>
      <c r="B11" s="39" t="s">
        <v>52</v>
      </c>
      <c r="C11" s="40">
        <v>29396.45</v>
      </c>
      <c r="D11" s="15"/>
      <c r="E11" s="15"/>
      <c r="F11" s="16">
        <v>0.91849999999999998</v>
      </c>
      <c r="G11" s="16">
        <v>8.1500000000000003E-2</v>
      </c>
      <c r="H11" s="21"/>
      <c r="I11" s="22"/>
      <c r="J11" s="17">
        <v>1</v>
      </c>
    </row>
    <row r="12" spans="1:10" ht="12.95" customHeight="1" x14ac:dyDescent="0.25">
      <c r="A12" s="38"/>
      <c r="B12" s="39"/>
      <c r="C12" s="40"/>
      <c r="D12" s="18"/>
      <c r="E12" s="18"/>
      <c r="F12" s="19">
        <f>ROUND(F11*$J$12,2)</f>
        <v>27000.68</v>
      </c>
      <c r="G12" s="19">
        <f>ROUND(G11*$J$12,2)</f>
        <v>2395.81</v>
      </c>
      <c r="H12" s="23"/>
      <c r="I12" s="24"/>
      <c r="J12" s="20">
        <f>orcamento!J18</f>
        <v>29396.489999999998</v>
      </c>
    </row>
    <row r="13" spans="1:10" ht="12" customHeight="1" x14ac:dyDescent="0.25">
      <c r="A13" s="38" t="s">
        <v>68</v>
      </c>
      <c r="B13" s="39" t="s">
        <v>69</v>
      </c>
      <c r="C13" s="40">
        <v>2284.5</v>
      </c>
      <c r="D13" s="15"/>
      <c r="E13" s="15"/>
      <c r="F13" s="15"/>
      <c r="G13" s="15"/>
      <c r="H13" s="41">
        <v>1</v>
      </c>
      <c r="I13" s="41"/>
      <c r="J13" s="17">
        <v>1</v>
      </c>
    </row>
    <row r="14" spans="1:10" ht="12.95" customHeight="1" x14ac:dyDescent="0.25">
      <c r="A14" s="38"/>
      <c r="B14" s="39"/>
      <c r="C14" s="40"/>
      <c r="D14" s="18"/>
      <c r="E14" s="18"/>
      <c r="F14" s="18"/>
      <c r="G14" s="18"/>
      <c r="H14" s="37">
        <v>2284.5</v>
      </c>
      <c r="I14" s="37"/>
      <c r="J14" s="20">
        <f>orcamento!J24</f>
        <v>2284.5</v>
      </c>
    </row>
    <row r="15" spans="1:10" ht="12" customHeight="1" x14ac:dyDescent="0.25">
      <c r="A15" s="25"/>
      <c r="B15" s="26"/>
      <c r="C15" s="42">
        <v>404051.88</v>
      </c>
      <c r="D15" s="27">
        <v>0</v>
      </c>
      <c r="E15" s="27">
        <f>E4+E6+E8+E10+E12+E14</f>
        <v>7316</v>
      </c>
      <c r="F15" s="27">
        <f>F4+F6+F8+F10+F12+F14</f>
        <v>116920.01932600001</v>
      </c>
      <c r="G15" s="27">
        <f>G4+G6+G8+G10+G12+G14</f>
        <v>277439.51067400002</v>
      </c>
      <c r="H15" s="43">
        <f>H4+H14</f>
        <v>2376.41</v>
      </c>
      <c r="I15" s="43"/>
      <c r="J15" s="37">
        <f>J14+J12+J10+J8+J6+J4</f>
        <v>404051.93999999994</v>
      </c>
    </row>
    <row r="16" spans="1:10" ht="12.95" customHeight="1" x14ac:dyDescent="0.25">
      <c r="A16" s="28"/>
      <c r="B16" s="29"/>
      <c r="C16" s="42"/>
      <c r="D16" s="19">
        <v>0</v>
      </c>
      <c r="E16" s="19">
        <f>E15</f>
        <v>7316</v>
      </c>
      <c r="F16" s="19">
        <f>F15+E16</f>
        <v>124236.01932600001</v>
      </c>
      <c r="G16" s="19">
        <f>F16+G15</f>
        <v>401675.53</v>
      </c>
      <c r="H16" s="37">
        <f>G16+H15</f>
        <v>404051.94</v>
      </c>
      <c r="I16" s="37"/>
      <c r="J16" s="37"/>
    </row>
  </sheetData>
  <mergeCells count="28">
    <mergeCell ref="A1:J1"/>
    <mergeCell ref="H2:I2"/>
    <mergeCell ref="A3:A4"/>
    <mergeCell ref="B3:B4"/>
    <mergeCell ref="C3:C4"/>
    <mergeCell ref="H3:I3"/>
    <mergeCell ref="H4:I4"/>
    <mergeCell ref="A5:A6"/>
    <mergeCell ref="B5:B6"/>
    <mergeCell ref="C5:C6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J15:J16"/>
    <mergeCell ref="H16:I16"/>
    <mergeCell ref="A13:A14"/>
    <mergeCell ref="B13:B14"/>
    <mergeCell ref="C13:C14"/>
    <mergeCell ref="H13:I13"/>
    <mergeCell ref="H14:I14"/>
    <mergeCell ref="C15:C16"/>
    <mergeCell ref="H15:I15"/>
  </mergeCells>
  <printOptions horizontalCentered="1"/>
  <pageMargins left="0.33" right="0" top="0.9055118110236221" bottom="1.1417322834645669" header="0.19685039370078741" footer="0.23622047244094491"/>
  <pageSetup paperSize="9" orientation="landscape" r:id="rId1"/>
  <headerFooter scaleWithDoc="0">
    <oddHeader>&amp;L&amp;G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orcamento</vt:lpstr>
      <vt:lpstr>cronograma</vt:lpstr>
      <vt:lpstr>orcamento!Area_de_impressao</vt:lpstr>
      <vt:lpstr>cronograma!JR_PAGE_ANCHOR_0_1</vt:lpstr>
      <vt:lpstr>JR_PAGE_ANCHOR_0_1</vt:lpstr>
      <vt:lpstr>orcamento!Titulos_de_impressao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2022-09-26T18:53:27Z</dcterms:created>
  <dcterms:modified xsi:type="dcterms:W3CDTF">2022-09-26T20:22:40Z</dcterms:modified>
</cp:coreProperties>
</file>