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70" yWindow="570" windowWidth="17895" windowHeight="9150"/>
  </bookViews>
  <sheets>
    <sheet name="orcamento" sheetId="1" r:id="rId1"/>
    <sheet name="cronograma" sheetId="3" r:id="rId2"/>
  </sheets>
  <definedNames>
    <definedName name="JR_PAGE_ANCHOR_0_1" localSheetId="1">cronograma!$A$1</definedName>
    <definedName name="JR_PAGE_ANCHOR_0_1">orcamento!$A$1</definedName>
    <definedName name="_xlnm.Print_Titles" localSheetId="0">orcamento!$1:$3</definedName>
  </definedNames>
  <calcPr calcId="145621"/>
</workbook>
</file>

<file path=xl/calcChain.xml><?xml version="1.0" encoding="utf-8"?>
<calcChain xmlns="http://schemas.openxmlformats.org/spreadsheetml/2006/main">
  <c r="G25" i="3" l="1"/>
  <c r="G26" i="3" s="1"/>
  <c r="H26" i="3" s="1"/>
  <c r="J26" i="3" s="1"/>
  <c r="K25" i="3"/>
  <c r="F26" i="3"/>
  <c r="E26" i="3"/>
  <c r="D26" i="3"/>
  <c r="J25" i="3"/>
  <c r="H25" i="3"/>
  <c r="F25" i="3"/>
  <c r="E25" i="3"/>
  <c r="D25" i="3"/>
  <c r="G20" i="3"/>
  <c r="F20" i="3"/>
  <c r="J24" i="3"/>
  <c r="H24" i="3"/>
  <c r="D4" i="3"/>
  <c r="K24" i="3"/>
  <c r="J22" i="3"/>
  <c r="H22" i="3"/>
  <c r="G22" i="3"/>
  <c r="J18" i="3"/>
  <c r="F18" i="3"/>
  <c r="E18" i="3"/>
  <c r="H16" i="3"/>
  <c r="G16" i="3"/>
  <c r="F16" i="3"/>
  <c r="E16" i="3"/>
  <c r="J14" i="3"/>
  <c r="H12" i="3"/>
  <c r="G12" i="3"/>
  <c r="D10" i="3"/>
  <c r="D8" i="3"/>
  <c r="J6" i="3"/>
  <c r="H6" i="3"/>
  <c r="G6" i="3"/>
  <c r="F6" i="3"/>
  <c r="E6" i="3"/>
  <c r="D6" i="3"/>
  <c r="J4" i="3"/>
  <c r="H4" i="3"/>
  <c r="G4" i="3"/>
  <c r="F4" i="3"/>
  <c r="E4" i="3"/>
  <c r="K22" i="3"/>
  <c r="K20" i="3"/>
  <c r="K18" i="3"/>
  <c r="K16" i="3"/>
  <c r="K14" i="3"/>
  <c r="K12" i="3"/>
  <c r="K10" i="3"/>
  <c r="K8" i="3"/>
  <c r="K6" i="3"/>
  <c r="K4" i="3"/>
  <c r="I99" i="1"/>
  <c r="I98" i="1"/>
  <c r="I97" i="1" s="1"/>
  <c r="I96" i="1"/>
  <c r="I95" i="1"/>
  <c r="I94" i="1"/>
  <c r="I93" i="1"/>
  <c r="I91" i="1" s="1"/>
  <c r="I92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 s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 s="1"/>
  <c r="I59" i="1"/>
  <c r="I58" i="1"/>
  <c r="I57" i="1"/>
  <c r="I56" i="1"/>
  <c r="I55" i="1"/>
  <c r="I54" i="1"/>
  <c r="I53" i="1"/>
  <c r="I52" i="1"/>
  <c r="I51" i="1"/>
  <c r="I50" i="1"/>
  <c r="I49" i="1"/>
  <c r="I48" i="1"/>
  <c r="I47" i="1" s="1"/>
  <c r="I46" i="1"/>
  <c r="I45" i="1"/>
  <c r="I44" i="1"/>
  <c r="I43" i="1"/>
  <c r="I42" i="1"/>
  <c r="I41" i="1" s="1"/>
  <c r="I40" i="1"/>
  <c r="I39" i="1"/>
  <c r="I38" i="1"/>
  <c r="I37" i="1"/>
  <c r="I36" i="1"/>
  <c r="I35" i="1"/>
  <c r="I34" i="1"/>
  <c r="I33" i="1"/>
  <c r="I32" i="1"/>
  <c r="I31" i="1" s="1"/>
  <c r="I30" i="1"/>
  <c r="I29" i="1"/>
  <c r="I28" i="1" s="1"/>
  <c r="I27" i="1"/>
  <c r="I26" i="1"/>
  <c r="I25" i="1"/>
  <c r="I24" i="1"/>
  <c r="I23" i="1"/>
  <c r="I22" i="1"/>
  <c r="I21" i="1"/>
  <c r="I20" i="1"/>
  <c r="I19" i="1"/>
  <c r="I18" i="1"/>
  <c r="I17" i="1" s="1"/>
  <c r="I16" i="1"/>
  <c r="I15" i="1" s="1"/>
  <c r="I14" i="1"/>
  <c r="I13" i="1"/>
  <c r="I12" i="1"/>
  <c r="I11" i="1"/>
  <c r="I10" i="1"/>
  <c r="I9" i="1"/>
  <c r="I8" i="1"/>
  <c r="I7" i="1"/>
  <c r="I6" i="1"/>
  <c r="I5" i="1"/>
  <c r="I4" i="1" s="1"/>
  <c r="I100" i="1" l="1"/>
</calcChain>
</file>

<file path=xl/sharedStrings.xml><?xml version="1.0" encoding="utf-8"?>
<sst xmlns="http://schemas.openxmlformats.org/spreadsheetml/2006/main" count="472" uniqueCount="299">
  <si>
    <t>ITEM</t>
  </si>
  <si>
    <t>CÓDIGO</t>
  </si>
  <si>
    <t>DESCRIÇÃO</t>
  </si>
  <si>
    <t>FONTE</t>
  </si>
  <si>
    <t>UNID</t>
  </si>
  <si>
    <t>PREÇO UNITÁRIO R$</t>
  </si>
  <si>
    <t>PREÇO
TOTAL R$</t>
  </si>
  <si>
    <t>SEM BDI</t>
  </si>
  <si>
    <t>COM BDI</t>
  </si>
  <si>
    <t>1</t>
  </si>
  <si>
    <t>SERVIÇOS PRELIMINARES</t>
  </si>
  <si>
    <t>1.1</t>
  </si>
  <si>
    <t>IIO-LIG-010</t>
  </si>
  <si>
    <t>LIGAÇÃO PROVISÓRIA DE LUZ E FORÇA-PADRÃO PROVISÓRIO 30KVA</t>
  </si>
  <si>
    <t>SETOP</t>
  </si>
  <si>
    <t>U</t>
  </si>
  <si>
    <t>1.2</t>
  </si>
  <si>
    <t>IIO-LIG-005</t>
  </si>
  <si>
    <t>LIGAÇÃO DE ÁGUA PROVISÓRIA PARA CANTEIRO,  INCLUSIVE HIDRÔMETRO E CAVALETE PARA MEDIÇÃO DE ÁGUA - ENTRADA PRINCIPAL, EM AÇO GALVANIZADO DN 20MM (1/2") - PADRÃO CONCESSIONÁRIA</t>
  </si>
  <si>
    <t>un</t>
  </si>
  <si>
    <t>1.3</t>
  </si>
  <si>
    <t>98459</t>
  </si>
  <si>
    <t>TAPUME COM TELHA METÁLICA. AF_05/2018</t>
  </si>
  <si>
    <t>SINAPI</t>
  </si>
  <si>
    <t>M2</t>
  </si>
  <si>
    <t>1.4</t>
  </si>
  <si>
    <t>CP-01</t>
  </si>
  <si>
    <t>LOCAÇÃO DE CONTAINER 2,30  X 6,00 M, ALT 2,50 M, PARA ESCRITÓRIO, SEM DIVISÓRIAS INTERNAS E SEM SANITÁRIO</t>
  </si>
  <si>
    <t>MÊS</t>
  </si>
  <si>
    <t>1.5</t>
  </si>
  <si>
    <t>CP- 02</t>
  </si>
  <si>
    <t>LOCAÇÃO DE CONTAINER 2,30 X 4,30 M, ALT 2,50, PARA SANITÁRIO, COM 3 BACIAS, 4 CHUVEIROS, 1 LACATÓRIO E 1 MICTÓRIO</t>
  </si>
  <si>
    <t>1.6</t>
  </si>
  <si>
    <t>89.50.20</t>
  </si>
  <si>
    <t>MOBILIZAÇAO DE CONTAINER</t>
  </si>
  <si>
    <t>SUDECAP</t>
  </si>
  <si>
    <t>UN</t>
  </si>
  <si>
    <t>1.7</t>
  </si>
  <si>
    <t>89.50.21</t>
  </si>
  <si>
    <t>DESMOBILIZAÇÃO DE CONTAINER</t>
  </si>
  <si>
    <t>1.8</t>
  </si>
  <si>
    <t>00010527</t>
  </si>
  <si>
    <t>LOCACAO DE ANDAIME METALICO TUBULAR DE ENCAIXE, TIPO DE TORRE, COM LARGURA DE 1 ATE 1,5 M E ALTURA DE *1,00* M (INCLUSO SAPATAS FIXAS OU RODIZIOS)</t>
  </si>
  <si>
    <t>MXMES</t>
  </si>
  <si>
    <t>1.9</t>
  </si>
  <si>
    <t>97064</t>
  </si>
  <si>
    <t>MONTAGEM E DESMONTAGEM DE ANDAIME TUBULAR TIPO ?TORRE? (EXCLUSIVE ANDAIME E LIMPEZA). AF_11/2017</t>
  </si>
  <si>
    <t>M</t>
  </si>
  <si>
    <t>1.10</t>
  </si>
  <si>
    <t>43.01.03</t>
  </si>
  <si>
    <t>EQUIPE DE TOPOGRAFIA - OBRA</t>
  </si>
  <si>
    <t>MES</t>
  </si>
  <si>
    <t>2</t>
  </si>
  <si>
    <t>ADMINISTRAÇÃO LOCAL</t>
  </si>
  <si>
    <t>2.1</t>
  </si>
  <si>
    <t>CP-ADM</t>
  </si>
  <si>
    <t>3</t>
  </si>
  <si>
    <t>DEMOLIÇÕES E REMOÇÕES</t>
  </si>
  <si>
    <t>3.1</t>
  </si>
  <si>
    <t>02.23.03</t>
  </si>
  <si>
    <t>ALAMBRADO</t>
  </si>
  <si>
    <t>3.2</t>
  </si>
  <si>
    <t>CP-14</t>
  </si>
  <si>
    <t>REMOÇÃO DE EQUIPAMENTO ESPORTIVO (TRAVE - TABELA DE BASQUETE)</t>
  </si>
  <si>
    <t>3.3</t>
  </si>
  <si>
    <t>CP-15</t>
  </si>
  <si>
    <t>REMOÇÃO DE POSTE (REFLETORES QUADRA)</t>
  </si>
  <si>
    <t>3.4</t>
  </si>
  <si>
    <t>02.07.01</t>
  </si>
  <si>
    <t>DE PORTA OU JANELA</t>
  </si>
  <si>
    <t>3.5</t>
  </si>
  <si>
    <t>02.01.05</t>
  </si>
  <si>
    <t>ONDULADA DE FIBROCIMENTO</t>
  </si>
  <si>
    <t>3.6</t>
  </si>
  <si>
    <t>02.16.01</t>
  </si>
  <si>
    <t>DE CONSTRUÇOES DE ALVENARIA</t>
  </si>
  <si>
    <t>3.7</t>
  </si>
  <si>
    <t>02.11.04</t>
  </si>
  <si>
    <t>PASSEIO OU LAJE DE CONCRETO C/EQUIPAMENTO ELETRICO</t>
  </si>
  <si>
    <t>3.8</t>
  </si>
  <si>
    <t>02.27.02</t>
  </si>
  <si>
    <t>MECANICA</t>
  </si>
  <si>
    <t>M3</t>
  </si>
  <si>
    <t>3.9</t>
  </si>
  <si>
    <t>03.13.04</t>
  </si>
  <si>
    <t>DMT  &gt; 5 KM</t>
  </si>
  <si>
    <t>M3KM</t>
  </si>
  <si>
    <t>3.10</t>
  </si>
  <si>
    <t>TRA-CAÇ-015</t>
  </si>
  <si>
    <t>TRANSPORTE DE MATERIAL DEMOLIDO EM CAÇAMBA</t>
  </si>
  <si>
    <t>m3</t>
  </si>
  <si>
    <t>4</t>
  </si>
  <si>
    <t>MOVIMENTAÇÃO DE TERRA</t>
  </si>
  <si>
    <t>4.1</t>
  </si>
  <si>
    <t>03.05.01</t>
  </si>
  <si>
    <t>EM MATERIAL DE 1ª CATEGORIA</t>
  </si>
  <si>
    <t>4.2</t>
  </si>
  <si>
    <t>5</t>
  </si>
  <si>
    <t>DRENAGEM</t>
  </si>
  <si>
    <t>5.1</t>
  </si>
  <si>
    <t>CP-16</t>
  </si>
  <si>
    <t>DEMOLIÇÃO DE CANALETA EM CONCRETO, INCLUSIVE TRANSPORTE PARA FORA DO CANTEIRO</t>
  </si>
  <si>
    <t>5.2</t>
  </si>
  <si>
    <t>19.31.09</t>
  </si>
  <si>
    <t>30X20CM CONCRETO 20MPA C/ TAMPA CONCRETO PERFURADA</t>
  </si>
  <si>
    <t>5.3</t>
  </si>
  <si>
    <t>DRE-CAN-010</t>
  </si>
  <si>
    <t>CANALETA PARA DRENAGEM, PRÉ-MOLDADA, TIPO MEIA CANA, DIÂMETRO 40CM, EXCLUSIVE TAMPA, INCLUSIVE ASSENTAMENTO EM ARGAMASSA, TRAÇO 1:3 (CIMENTO E AREIA), ESCAVAÇÃO, TRANSPORTE E RETIRADA DO MATERIAL ESCAVADO (EM CAÇAMBA)</t>
  </si>
  <si>
    <t>m</t>
  </si>
  <si>
    <t>5.4</t>
  </si>
  <si>
    <t>HID-CXS-190</t>
  </si>
  <si>
    <t>CAIXA DE DRENAGEM DE INSPEÇÃO/PASSAGEM EM ALVENARIA (50X50X100CM), REVESTIMENTO EM ARGAMASSA COM ADITIVO IMPERMEABILIZANTE, COM TAMPA EM GRELHA, INCLUSIVE ESCAVAÇÃO, REATERRO E TRANSPORTE E RETIRADA DO MATERIAL ESCAVADO (EM CAÇAMBA)</t>
  </si>
  <si>
    <t>5.5</t>
  </si>
  <si>
    <t>93358</t>
  </si>
  <si>
    <t>ESCAVAÇÃO MANUAL DE VALA COM PROFUNDIDADE MENOR OU IGUAL A 1,30 M. AF_02/2021</t>
  </si>
  <si>
    <t>5.6</t>
  </si>
  <si>
    <t>101616</t>
  </si>
  <si>
    <t>PREPARO DE FUNDO DE VALA COM LARGURA MENOR QUE 1,5 M (ACERTO DO SOLO NATURAL). AF_08/2020</t>
  </si>
  <si>
    <t>5.7</t>
  </si>
  <si>
    <t>19.07.01</t>
  </si>
  <si>
    <t>TRAÇO 1:3:6, INCLUSIVE LANÇAMENTO</t>
  </si>
  <si>
    <t>5.8</t>
  </si>
  <si>
    <t>92210</t>
  </si>
  <si>
    <t>TUBO DE CONCRETO PARA REDES COLETORAS DE ÁGUAS PLUVIAIS, DIÂMETRO DE 400 MM, JUNTA RÍGIDA, INSTALADO EM LOCAL COM BAIXO NÍVEL DE INTERFERÊNCIAS - FORNECIMENTO E ASSENTAMENTO. AF_12/2015</t>
  </si>
  <si>
    <t>5.9</t>
  </si>
  <si>
    <t>93382</t>
  </si>
  <si>
    <t>REATERRO MANUAL DE VALAS COM COMPACTAÇÃO MECANIZADA. AF_04/2016</t>
  </si>
  <si>
    <t>6</t>
  </si>
  <si>
    <t>ARQUIBANCADA</t>
  </si>
  <si>
    <t>6.1</t>
  </si>
  <si>
    <t>ALV-EST-025</t>
  </si>
  <si>
    <t>ALVENARIA DE BLOCO DE CONCRETO CHEIO SEM ARMAÇÃO, EM CONCRETO COM FCK 15MPA , ESP. 14CM, PARA REVESTIMENTO, INCLUSIVE ARGAMASSA PARA ASSENTAMENTO (DETALHE D - CADERNO SEDS)</t>
  </si>
  <si>
    <t>m2</t>
  </si>
  <si>
    <t>6.2</t>
  </si>
  <si>
    <t>87894</t>
  </si>
  <si>
    <t>CHAPISCO APLICADO EM ALVENARIA (SEM PRESENÇA DE VÃOS) E ESTRUTURAS DE CONCRETO DE FACHADA, COM COLHER DE PEDREIRO.  ARGAMASSA TRAÇO 1:3 COM PREPARO EM BETONEIRA 400L. AF_06/2014</t>
  </si>
  <si>
    <t>6.3</t>
  </si>
  <si>
    <t>87530</t>
  </si>
  <si>
    <t>MASSA ÚNICA, PARA RECEBIMENTO DE PINTURA, EM ARGAMASSA TRAÇO 1:2:8, PREPARO MANUAL, APLICADA MANUALMENTE EM FACES INTERNAS DE PAREDES, ESPESSURA DE 20MM, COM EXECUÇÃO DE TALISCAS. AF_06/2014</t>
  </si>
  <si>
    <t>6.4</t>
  </si>
  <si>
    <t>102491</t>
  </si>
  <si>
    <t>PINTURA DE PISO COM TINTA ACRÍLICA, APLICAÇÃO MANUAL, 2 DEMÃOS, INCLUSO FUNDO PREPARADOR. AF_05/2021</t>
  </si>
  <si>
    <t>6.5</t>
  </si>
  <si>
    <t>90279</t>
  </si>
  <si>
    <t>GRAUTE FGK=20 MPA; TRAÇO 1:0,04:1,8:2,1 (EM MASSA SECA DE CIMENTO/ CAL/ AREIA GROSSA/ BRITA 0) - PREPARO MECÂNICO COM BETONEIRA 400 L. AF_09/2021</t>
  </si>
  <si>
    <t>7</t>
  </si>
  <si>
    <t>ALAMBRADO / FUNDAÇÃO ALAMBRADO</t>
  </si>
  <si>
    <t>7.1</t>
  </si>
  <si>
    <t>CP-19</t>
  </si>
  <si>
    <t>LOCAÇÃO PARA MUROS, CERCAS E ALAMBRADOS</t>
  </si>
  <si>
    <t>7.2</t>
  </si>
  <si>
    <t>CP-07</t>
  </si>
  <si>
    <t>ESTACA BROCA DE CONCRETO, DIÂMETRO DE 30 CM, PROFUNDIDADE DE ATE 3M, ESCAVAÇÃO MANUAL COM TRADO CONCHA, ARMADA</t>
  </si>
  <si>
    <t>7.3</t>
  </si>
  <si>
    <t>96523</t>
  </si>
  <si>
    <t>ESCAVAÇÃO MANUAL PARA BLOCO DE COROAMENTO OU SAPATA (INCLUINDO ESCAVAÇÃO PARA COLOCAÇÃO DE FÔRMAS). AF_06/2017</t>
  </si>
  <si>
    <t>7.4</t>
  </si>
  <si>
    <t>96534</t>
  </si>
  <si>
    <t>FABRICAÇÃO, MONTAGEM E DESMONTAGEM DE FÔRMA PARA BLOCO DE COROAMENTO, EM MADEIRA SERRADA, E=25 MM, 4 UTILIZAÇÕES. AF_06/2017</t>
  </si>
  <si>
    <t>7.5</t>
  </si>
  <si>
    <t>96616</t>
  </si>
  <si>
    <t>LASTRO DE CONCRETO MAGRO, APLICADO EM BLOCOS DE COROAMENTO OU SAPATAS. AF_08/2017</t>
  </si>
  <si>
    <t>7.6</t>
  </si>
  <si>
    <t>96545</t>
  </si>
  <si>
    <t>ARMAÇÃO DE BLOCO, VIGA BALDRAME OU SAPATA UTILIZANDO AÇO CA-50 DE 8 MM - MONTAGEM. AF_06/2017</t>
  </si>
  <si>
    <t>KG</t>
  </si>
  <si>
    <t>7.7</t>
  </si>
  <si>
    <t>CP-18</t>
  </si>
  <si>
    <t>CONCRETAGEM DE ELEMENTOS DE FUNDAÇÃO, ADENSAMENTO E ACABAMENTO</t>
  </si>
  <si>
    <t>7.8</t>
  </si>
  <si>
    <t>CP-06</t>
  </si>
  <si>
    <t>ALAMBRADO PARA QUADRA POLIESPORTIVA, ESTRUTURADO POR TUBOS DE AÇO GALVANIZADO, COM COSTURA, DIN 2440, DIÂMETRO 2" COM TELA DE ARAME GALVANIZADO, FIO 14 BWG E MALHA QUADRADA 5X5CM INCLUSIVE BASE EM ESTACA BROCA DIÂMETRO D=30 CM, COMP. 80CM ARMADA</t>
  </si>
  <si>
    <t>7.9</t>
  </si>
  <si>
    <t>CP-24</t>
  </si>
  <si>
    <t>PORTÃO 400CM X 400CM - EM TELA DE ARAME GALVANIZADO, FIO 2,11 (14 BWG), MALHA 5X5CM - ESTRUTURA EM TUBO DE 2", INCLUSO FERRAGENS</t>
  </si>
  <si>
    <t>UND</t>
  </si>
  <si>
    <t>7.10</t>
  </si>
  <si>
    <t>CP-25</t>
  </si>
  <si>
    <t>PORTÃO 90CM X 210CM - EM TELA DE ARAME GALVANIZADO, FIO 2,11 (14 BWG), MALHA 5X5CM - ESTRUTURA EM TUBO DE 2", INCLUSO FERRAGENS</t>
  </si>
  <si>
    <t>7.11</t>
  </si>
  <si>
    <t>CP-17</t>
  </si>
  <si>
    <t>ENRIJECEDOR ALAMBRADO EM TUBO DE AÇO GALVANIZADO DIÂMETRO DE 2"</t>
  </si>
  <si>
    <t>7.12</t>
  </si>
  <si>
    <t>100749</t>
  </si>
  <si>
    <t>PINTURA COM TINTA ALQUÍDICA DE ACABAMENTO (ESMALTE SINTÉTICO FOSCO) PULVERIZADA SOBRE SUPERFÍCIES METÁLICAS (EXCETO PERFIL) EXECUTADO EM OBRA (POR DEMÃO). AF_01/2020_P</t>
  </si>
  <si>
    <t>8</t>
  </si>
  <si>
    <t>MURO ASSOCIAÇÃO</t>
  </si>
  <si>
    <t>8.1</t>
  </si>
  <si>
    <t>8.2</t>
  </si>
  <si>
    <t>ESTACA BROCA DE CONCRETO, DIÂMETRO DE 30 CM, PROFUNDIDADE DE ATÉ 3 M, ESCAVAÇÃO MANUAL COM TRADO CONCHA, ARMADA</t>
  </si>
  <si>
    <t>8.3</t>
  </si>
  <si>
    <t>95601</t>
  </si>
  <si>
    <t>ARRASAMENTO MECANICO DE ESTACA DE CONCRETO ARMADO, DIAMETROS DE ATÉ 40 CM. AF_05/2021</t>
  </si>
  <si>
    <t>8.4</t>
  </si>
  <si>
    <t>8.5</t>
  </si>
  <si>
    <t>TER-API-005</t>
  </si>
  <si>
    <t>APILOAMENTO DO FUNDO DE VALAS COM SOQUETE</t>
  </si>
  <si>
    <t>8.6</t>
  </si>
  <si>
    <t>19.53.01</t>
  </si>
  <si>
    <t>LASTRO DE PEDRA BRITADA</t>
  </si>
  <si>
    <t>8.7</t>
  </si>
  <si>
    <t>96536</t>
  </si>
  <si>
    <t>FABRICAÇÃO, MONTAGEM E DESMONTAGEM DE FÔRMA PARA VIGA BALDRAME, EM MADEIRA SERRADA, E=25 MM, 4 UTILIZAÇÕES. AF_06/2017</t>
  </si>
  <si>
    <t>8.8</t>
  </si>
  <si>
    <t>40.22.30</t>
  </si>
  <si>
    <t>ACO CA-50  E CA-60 - CORTE, DOBRAMENTO E COLOCACAO</t>
  </si>
  <si>
    <t>8.9</t>
  </si>
  <si>
    <t>04.19.13</t>
  </si>
  <si>
    <t>1:3:6 COM 30% DE PEDRA DE MAO</t>
  </si>
  <si>
    <t>8.10</t>
  </si>
  <si>
    <t>04.30.13</t>
  </si>
  <si>
    <t>E= 20 CM PREENCHIDO COM CONCRETO 1:3:6 (10MPA)</t>
  </si>
  <si>
    <t>8.11</t>
  </si>
  <si>
    <t>96995</t>
  </si>
  <si>
    <t>REATERRO MANUAL APILOADO COM SOQUETE. AF_10/2017</t>
  </si>
  <si>
    <t>8.12</t>
  </si>
  <si>
    <t>92415</t>
  </si>
  <si>
    <t>MONTAGEM E DESMONTAGEM DE FÔRMA DE PILARES RETANGULARES E ESTRUTURAS SIMILARES, PÉ-DIREITO SIMPLES, EM CHAPA DE MADEIRA COMPENSADA RESINADA, 2 UTILIZAÇÕES. AF_09/2020</t>
  </si>
  <si>
    <t>8.13</t>
  </si>
  <si>
    <t>06.05.20</t>
  </si>
  <si>
    <t>FCK &gt;= 20 MPA, BRITA CALCÁRIA, PREPARADO EM OBRA E LANÇADO EM ESTRUTURA</t>
  </si>
  <si>
    <t>8.14</t>
  </si>
  <si>
    <t>40.30.36</t>
  </si>
  <si>
    <t>ALVENARIA BLOCO DE CONCRETO, E = 15CM, APARENTE</t>
  </si>
  <si>
    <t>8.15</t>
  </si>
  <si>
    <t>CP-20</t>
  </si>
  <si>
    <t>JUNTA DE DILATAÇÃO - ARGAMASSA DE CIMENTO E AREIA 1:3</t>
  </si>
  <si>
    <t>8.16</t>
  </si>
  <si>
    <t>21.12.01</t>
  </si>
  <si>
    <t>CHAPEU DE MURO PADRAO SUCECAP</t>
  </si>
  <si>
    <t>8.17</t>
  </si>
  <si>
    <t>88489</t>
  </si>
  <si>
    <t>APLICAÇÃO MANUAL DE PINTURA COM TINTA LÁTEX ACRÍLICA EM PAREDES, DUAS DEMÃOS. AF_06/2014</t>
  </si>
  <si>
    <t>9</t>
  </si>
  <si>
    <t>SERVIÇOS COMPLEMENTARES</t>
  </si>
  <si>
    <t>9.1</t>
  </si>
  <si>
    <t>ALV-EST-015</t>
  </si>
  <si>
    <t>ALVENARIA DE BLOCO DE CONCRETO CHEIO COM ARMAÇÃO, EM CONCRETO COM FCK 15MPA , ESP. 19CM, PARA REVESTIMENTO, INCLUSIVE ARGAMASSA PARA ASSENTAMENTO (DETALHE D - CADERNO SEDS)</t>
  </si>
  <si>
    <t>9.2</t>
  </si>
  <si>
    <t>03.15.02</t>
  </si>
  <si>
    <t>COM PLACA VIBRATORIA</t>
  </si>
  <si>
    <t>9.3</t>
  </si>
  <si>
    <t>9.4</t>
  </si>
  <si>
    <t>9.5</t>
  </si>
  <si>
    <t>9.6</t>
  </si>
  <si>
    <t>TER-ESC-050</t>
  </si>
  <si>
    <t>ESCAVAÇÃO MANUAL DE TERRA (DESATERRO MANUAL)</t>
  </si>
  <si>
    <t>9.7</t>
  </si>
  <si>
    <t>RO-40233</t>
  </si>
  <si>
    <t>Muro de arrimo em rip-rap, com enchimento de areia e cimento. Traço - 1:10 (execução, incluindo fornecimento e transporte de todos os materiais)</t>
  </si>
  <si>
    <t>9.8</t>
  </si>
  <si>
    <t>03.23.03</t>
  </si>
  <si>
    <t>9.9</t>
  </si>
  <si>
    <t>94991</t>
  </si>
  <si>
    <t>EXECUÇÃO DE PASSEIO (CALÇADA) OU PISO DE CONCRETO COM CONCRETO MOLDADO IN LOCO, USINADO, ACABAMENTO CONVENCIONAL, NÃO ARMADO. AF_07/2016</t>
  </si>
  <si>
    <t>9.10</t>
  </si>
  <si>
    <t>CP-21</t>
  </si>
  <si>
    <t>ARMAÇÃO PARA PASSEIO E RAMPA - TELA DE AÇO SOLDADA NERVURADA FIO = 5,00MM - MALHA = 10 X 10 CM</t>
  </si>
  <si>
    <t>9.11</t>
  </si>
  <si>
    <t>02.15.01</t>
  </si>
  <si>
    <t>PREMOLDADO DE CONCRETO</t>
  </si>
  <si>
    <t>9.12</t>
  </si>
  <si>
    <t>21.03.04</t>
  </si>
  <si>
    <t>MEIO FIO EM CONCRETO PRE-MOLDADO FCK&gt;=20MPA, PADRÃO SUDECAP TIPO B, 40 X 15/12 (H X L1/L2), COMPRIMENTO 80CM</t>
  </si>
  <si>
    <t>10</t>
  </si>
  <si>
    <t>GUARDA-CORPO E ACESSÓRIOS</t>
  </si>
  <si>
    <t>10.1</t>
  </si>
  <si>
    <t>99839</t>
  </si>
  <si>
    <t>GUARDA-CORPO DE AÇO GALVANIZADO DE 1,10M DE ALTURA, MONTANTES TUBULARES DE 1.1/2? ESPAÇADOS DE 1,20M, TRAVESSA SUPERIOR DE 2?, GRADIL FORMADO POR BARRAS CHATAS EM FERRO DE 32X4,8MM, FIXADO COM CHUMBADOR MECÂNICO. AF_04/2019_P</t>
  </si>
  <si>
    <t>10.2</t>
  </si>
  <si>
    <t>CP-22</t>
  </si>
  <si>
    <t>GUARDA-CORPO DE AÇO GALVANIZADO DE 1,10M DE ALTURA, DUPLO CORRIMÃO, MONTANTES TUBULARES DE 1.1/2" ESPAÇADOS 1,20M, TRAVESSA SUPERIOR DE 2", DRADIL DE BARRAS CHATAS DE 32X4,8MM, FIXADO COM CHUMBADOR MECÂNICO</t>
  </si>
  <si>
    <t>10.3</t>
  </si>
  <si>
    <t>CP-23</t>
  </si>
  <si>
    <t>CORRIMÃO LATERAL - EM TUBO DE AÇO GALVANIZADO D=2" - H = 110 CM / L = 30 CM</t>
  </si>
  <si>
    <t>10.4</t>
  </si>
  <si>
    <t>EQP-ESP-010</t>
  </si>
  <si>
    <t>TRAVE DE GOL PARA CAMPO DE FUTEBOL , INCLUSIVE REDE E PINTURA</t>
  </si>
  <si>
    <t>10.5</t>
  </si>
  <si>
    <t>11</t>
  </si>
  <si>
    <t>PAISAGISMO</t>
  </si>
  <si>
    <t>11.1</t>
  </si>
  <si>
    <t>40.32.22</t>
  </si>
  <si>
    <t>REGULARIZACAO E COMPACTACAO MANUAL DE TERRENO</t>
  </si>
  <si>
    <t>11.2</t>
  </si>
  <si>
    <t>21.30.07</t>
  </si>
  <si>
    <t>GRAMA ESMERALDA - WILD ZOYSIA</t>
  </si>
  <si>
    <t>VALOR TOTAL:</t>
  </si>
  <si>
    <t>QTD.</t>
  </si>
  <si>
    <t>PLANILHA ORÇAMENTÁRIA</t>
  </si>
  <si>
    <t>VALOR (R$)</t>
  </si>
  <si>
    <t>MÊS 1</t>
  </si>
  <si>
    <t>MÊS 2</t>
  </si>
  <si>
    <t>MÊS 3</t>
  </si>
  <si>
    <t>MÊS 4</t>
  </si>
  <si>
    <t>MÊS 5</t>
  </si>
  <si>
    <t>MÊS 6</t>
  </si>
  <si>
    <t>Total parcela</t>
  </si>
  <si>
    <t>CRONOGRAMA FÍSICO -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</si>
</sst>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%"/>
    <numFmt numFmtId="166" formatCode="#,##0.00\'\ %\'"/>
  </numFmts>
  <fonts count="12" x14ac:knownFonts="1">
    <font>
      <sz val="11"/>
      <color theme="1"/>
      <name val="Calibri"/>
      <family val="2"/>
      <scheme val="minor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b/>
      <sz val="5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rgb="FF000000"/>
      <name val="SansSerif"/>
      <family val="2"/>
    </font>
    <font>
      <sz val="7"/>
      <color rgb="FF000000"/>
      <name val="Arial"/>
      <family val="2"/>
    </font>
    <font>
      <sz val="5"/>
      <color rgb="FF000000"/>
      <name val="Arial"/>
      <family val="2"/>
    </font>
    <font>
      <b/>
      <sz val="7"/>
      <color rgb="FF000000"/>
      <name val="Arial"/>
      <family val="2"/>
    </font>
    <font>
      <sz val="6"/>
      <color rgb="FF000000"/>
      <name val="SansSerif"/>
      <family val="2"/>
    </font>
    <font>
      <b/>
      <sz val="9"/>
      <color rgb="FF000000"/>
      <name val="SansSerif"/>
      <charset val="2"/>
    </font>
  </fonts>
  <fills count="13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4" fillId="11" borderId="1"/>
  </cellStyleXfs>
  <cellXfs count="53">
    <xf numFmtId="0" fontId="0" fillId="0" borderId="0" xfId="0"/>
    <xf numFmtId="0" fontId="1" fillId="3" borderId="2" xfId="0" applyNumberFormat="1" applyFont="1" applyFill="1" applyBorder="1" applyAlignment="1" applyProtection="1">
      <alignment horizontal="center" vertical="center" wrapText="1"/>
    </xf>
    <xf numFmtId="4" fontId="1" fillId="5" borderId="2" xfId="0" applyNumberFormat="1" applyFont="1" applyFill="1" applyBorder="1" applyAlignment="1" applyProtection="1">
      <alignment horizontal="right" vertical="center" wrapText="1"/>
    </xf>
    <xf numFmtId="0" fontId="2" fillId="6" borderId="2" xfId="0" applyNumberFormat="1" applyFont="1" applyFill="1" applyBorder="1" applyAlignment="1" applyProtection="1">
      <alignment horizontal="left" vertical="center" wrapText="1"/>
    </xf>
    <xf numFmtId="0" fontId="2" fillId="7" borderId="2" xfId="0" applyNumberFormat="1" applyFont="1" applyFill="1" applyBorder="1" applyAlignment="1" applyProtection="1">
      <alignment horizontal="center" vertical="center" wrapText="1"/>
    </xf>
    <xf numFmtId="164" fontId="2" fillId="8" borderId="2" xfId="0" applyNumberFormat="1" applyFont="1" applyFill="1" applyBorder="1" applyAlignment="1" applyProtection="1">
      <alignment horizontal="right" vertical="center" wrapText="1"/>
    </xf>
    <xf numFmtId="4" fontId="2" fillId="9" borderId="2" xfId="0" applyNumberFormat="1" applyFont="1" applyFill="1" applyBorder="1" applyAlignment="1" applyProtection="1">
      <alignment horizontal="right" vertical="center" wrapText="1"/>
    </xf>
    <xf numFmtId="0" fontId="0" fillId="10" borderId="0" xfId="0" applyNumberFormat="1" applyFont="1" applyFill="1" applyBorder="1" applyAlignment="1" applyProtection="1">
      <alignment wrapText="1"/>
      <protection locked="0"/>
    </xf>
    <xf numFmtId="0" fontId="3" fillId="11" borderId="3" xfId="0" applyNumberFormat="1" applyFont="1" applyFill="1" applyBorder="1" applyAlignment="1" applyProtection="1">
      <alignment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0" fillId="10" borderId="0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0" fontId="4" fillId="11" borderId="1" xfId="1"/>
    <xf numFmtId="165" fontId="8" fillId="11" borderId="7" xfId="1" applyNumberFormat="1" applyFont="1" applyFill="1" applyBorder="1" applyAlignment="1" applyProtection="1">
      <alignment horizontal="right" vertical="center" wrapText="1"/>
    </xf>
    <xf numFmtId="166" fontId="3" fillId="11" borderId="7" xfId="1" applyNumberFormat="1" applyFont="1" applyFill="1" applyBorder="1" applyAlignment="1" applyProtection="1">
      <alignment horizontal="right" vertical="center" wrapText="1"/>
    </xf>
    <xf numFmtId="4" fontId="7" fillId="12" borderId="2" xfId="1" applyNumberFormat="1" applyFont="1" applyFill="1" applyBorder="1" applyAlignment="1" applyProtection="1">
      <alignment horizontal="right" vertical="center" wrapText="1"/>
    </xf>
    <xf numFmtId="4" fontId="9" fillId="11" borderId="2" xfId="1" applyNumberFormat="1" applyFont="1" applyFill="1" applyBorder="1" applyAlignment="1" applyProtection="1">
      <alignment horizontal="right" vertical="center" wrapText="1"/>
    </xf>
    <xf numFmtId="0" fontId="0" fillId="11" borderId="7" xfId="1" applyNumberFormat="1" applyFont="1" applyFill="1" applyBorder="1" applyAlignment="1" applyProtection="1">
      <alignment wrapText="1"/>
      <protection locked="0"/>
    </xf>
    <xf numFmtId="0" fontId="0" fillId="11" borderId="15" xfId="1" applyNumberFormat="1" applyFont="1" applyFill="1" applyBorder="1" applyAlignment="1" applyProtection="1">
      <alignment wrapText="1"/>
      <protection locked="0"/>
    </xf>
    <xf numFmtId="0" fontId="0" fillId="11" borderId="16" xfId="1" applyNumberFormat="1" applyFont="1" applyFill="1" applyBorder="1" applyAlignment="1" applyProtection="1">
      <alignment wrapText="1"/>
      <protection locked="0"/>
    </xf>
    <xf numFmtId="0" fontId="0" fillId="11" borderId="8" xfId="1" applyNumberFormat="1" applyFont="1" applyFill="1" applyBorder="1" applyAlignment="1" applyProtection="1">
      <alignment wrapText="1"/>
      <protection locked="0"/>
    </xf>
    <xf numFmtId="0" fontId="0" fillId="11" borderId="10" xfId="1" applyNumberFormat="1" applyFont="1" applyFill="1" applyBorder="1" applyAlignment="1" applyProtection="1">
      <alignment wrapText="1"/>
      <protection locked="0"/>
    </xf>
    <xf numFmtId="0" fontId="0" fillId="11" borderId="11" xfId="1" applyNumberFormat="1" applyFont="1" applyFill="1" applyBorder="1" applyAlignment="1" applyProtection="1">
      <alignment wrapText="1"/>
      <protection locked="0"/>
    </xf>
    <xf numFmtId="0" fontId="0" fillId="12" borderId="17" xfId="1" applyNumberFormat="1" applyFont="1" applyFill="1" applyBorder="1" applyAlignment="1" applyProtection="1">
      <alignment wrapText="1"/>
      <protection locked="0"/>
    </xf>
    <xf numFmtId="4" fontId="7" fillId="12" borderId="7" xfId="1" applyNumberFormat="1" applyFont="1" applyFill="1" applyBorder="1" applyAlignment="1" applyProtection="1">
      <alignment horizontal="right" vertical="center" wrapText="1"/>
    </xf>
    <xf numFmtId="0" fontId="0" fillId="12" borderId="6" xfId="1" applyNumberFormat="1" applyFont="1" applyFill="1" applyBorder="1" applyAlignment="1" applyProtection="1">
      <alignment wrapText="1"/>
      <protection locked="0"/>
    </xf>
    <xf numFmtId="0" fontId="0" fillId="12" borderId="15" xfId="1" applyNumberFormat="1" applyFont="1" applyFill="1" applyBorder="1" applyAlignment="1" applyProtection="1">
      <alignment horizontal="center" wrapText="1"/>
      <protection locked="0"/>
    </xf>
    <xf numFmtId="0" fontId="0" fillId="12" borderId="10" xfId="1" applyNumberFormat="1" applyFont="1" applyFill="1" applyBorder="1" applyAlignment="1" applyProtection="1">
      <alignment horizontal="center" wrapText="1"/>
      <protection locked="0"/>
    </xf>
    <xf numFmtId="0" fontId="4" fillId="11" borderId="1" xfId="1" applyAlignment="1">
      <alignment horizontal="center"/>
    </xf>
    <xf numFmtId="0" fontId="11" fillId="12" borderId="8" xfId="1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left" vertical="center" wrapText="1"/>
    </xf>
    <xf numFmtId="0" fontId="1" fillId="4" borderId="5" xfId="0" applyNumberFormat="1" applyFont="1" applyFill="1" applyBorder="1" applyAlignment="1" applyProtection="1">
      <alignment horizontal="left" vertical="center" wrapText="1"/>
    </xf>
    <xf numFmtId="0" fontId="1" fillId="4" borderId="4" xfId="0" applyNumberFormat="1" applyFont="1" applyFill="1" applyBorder="1" applyAlignment="1" applyProtection="1">
      <alignment horizontal="left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4" fontId="7" fillId="12" borderId="2" xfId="1" applyNumberFormat="1" applyFont="1" applyFill="1" applyBorder="1" applyAlignment="1" applyProtection="1">
      <alignment horizontal="right" vertical="center" wrapText="1"/>
    </xf>
    <xf numFmtId="0" fontId="5" fillId="11" borderId="12" xfId="1" applyNumberFormat="1" applyFont="1" applyFill="1" applyBorder="1" applyAlignment="1" applyProtection="1">
      <alignment horizontal="center" vertical="center" wrapText="1"/>
      <protection locked="0"/>
    </xf>
    <xf numFmtId="0" fontId="5" fillId="11" borderId="13" xfId="1" applyNumberFormat="1" applyFont="1" applyFill="1" applyBorder="1" applyAlignment="1" applyProtection="1">
      <alignment horizontal="center" vertical="center" wrapText="1"/>
      <protection locked="0"/>
    </xf>
    <xf numFmtId="0" fontId="5" fillId="11" borderId="14" xfId="1" applyNumberFormat="1" applyFont="1" applyFill="1" applyBorder="1" applyAlignment="1" applyProtection="1">
      <alignment horizontal="center" vertical="center" wrapText="1"/>
      <protection locked="0"/>
    </xf>
    <xf numFmtId="0" fontId="6" fillId="11" borderId="2" xfId="1" applyNumberFormat="1" applyFont="1" applyFill="1" applyBorder="1" applyAlignment="1" applyProtection="1">
      <alignment horizontal="center" vertical="center" wrapText="1"/>
    </xf>
    <xf numFmtId="0" fontId="7" fillId="11" borderId="2" xfId="1" applyNumberFormat="1" applyFont="1" applyFill="1" applyBorder="1" applyAlignment="1" applyProtection="1">
      <alignment horizontal="left" vertical="center" wrapText="1"/>
    </xf>
    <xf numFmtId="4" fontId="7" fillId="11" borderId="2" xfId="1" applyNumberFormat="1" applyFont="1" applyFill="1" applyBorder="1" applyAlignment="1" applyProtection="1">
      <alignment horizontal="right" vertical="center" wrapText="1"/>
    </xf>
    <xf numFmtId="165" fontId="8" fillId="11" borderId="7" xfId="1" applyNumberFormat="1" applyFont="1" applyFill="1" applyBorder="1" applyAlignment="1" applyProtection="1">
      <alignment horizontal="right" vertical="center" wrapText="1"/>
    </xf>
    <xf numFmtId="4" fontId="10" fillId="12" borderId="4" xfId="1" applyNumberFormat="1" applyFont="1" applyFill="1" applyBorder="1" applyAlignment="1" applyProtection="1">
      <alignment horizontal="right" vertical="center" wrapText="1"/>
    </xf>
    <xf numFmtId="4" fontId="7" fillId="12" borderId="3" xfId="1" applyNumberFormat="1" applyFont="1" applyFill="1" applyBorder="1" applyAlignment="1" applyProtection="1">
      <alignment horizontal="right" vertical="center" wrapText="1"/>
    </xf>
    <xf numFmtId="4" fontId="7" fillId="12" borderId="4" xfId="1" applyNumberFormat="1" applyFont="1" applyFill="1" applyBorder="1" applyAlignment="1" applyProtection="1">
      <alignment horizontal="right" vertical="center" wrapText="1"/>
    </xf>
    <xf numFmtId="0" fontId="11" fillId="12" borderId="8" xfId="1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00"/>
  <sheetViews>
    <sheetView tabSelected="1" zoomScaleNormal="100" workbookViewId="0">
      <selection sqref="A1:I1"/>
    </sheetView>
  </sheetViews>
  <sheetFormatPr defaultRowHeight="15" x14ac:dyDescent="0.25"/>
  <cols>
    <col min="1" max="1" width="4.7109375" style="12" bestFit="1" customWidth="1"/>
    <col min="2" max="2" width="8.7109375" bestFit="1" customWidth="1"/>
    <col min="3" max="3" width="47.85546875" bestFit="1"/>
    <col min="4" max="4" width="6.5703125" bestFit="1" customWidth="1"/>
    <col min="5" max="5" width="5.5703125" bestFit="1" customWidth="1"/>
    <col min="6" max="6" width="6.85546875" bestFit="1" customWidth="1"/>
    <col min="7" max="7" width="7.140625" bestFit="1" customWidth="1"/>
    <col min="8" max="8" width="9.85546875" bestFit="1" customWidth="1"/>
    <col min="9" max="9" width="11" customWidth="1"/>
  </cols>
  <sheetData>
    <row r="1" spans="1:9" ht="20.25" customHeight="1" x14ac:dyDescent="0.25">
      <c r="A1" s="34" t="s">
        <v>289</v>
      </c>
      <c r="B1" s="35"/>
      <c r="C1" s="35"/>
      <c r="D1" s="35"/>
      <c r="E1" s="35"/>
      <c r="F1" s="35"/>
      <c r="G1" s="35"/>
      <c r="H1" s="35"/>
      <c r="I1" s="36"/>
    </row>
    <row r="2" spans="1:9" ht="12" customHeight="1" x14ac:dyDescent="0.25">
      <c r="A2" s="37" t="s">
        <v>0</v>
      </c>
      <c r="B2" s="37" t="s">
        <v>1</v>
      </c>
      <c r="C2" s="37" t="s">
        <v>2</v>
      </c>
      <c r="D2" s="37" t="s">
        <v>3</v>
      </c>
      <c r="E2" s="37" t="s">
        <v>4</v>
      </c>
      <c r="F2" s="37" t="s">
        <v>288</v>
      </c>
      <c r="G2" s="39" t="s">
        <v>5</v>
      </c>
      <c r="H2" s="40"/>
      <c r="I2" s="37" t="s">
        <v>6</v>
      </c>
    </row>
    <row r="3" spans="1:9" ht="9.9499999999999993" customHeight="1" x14ac:dyDescent="0.25">
      <c r="A3" s="38"/>
      <c r="B3" s="38"/>
      <c r="C3" s="38"/>
      <c r="D3" s="38"/>
      <c r="E3" s="38"/>
      <c r="F3" s="38"/>
      <c r="G3" s="1" t="s">
        <v>7</v>
      </c>
      <c r="H3" s="1" t="s">
        <v>8</v>
      </c>
      <c r="I3" s="38"/>
    </row>
    <row r="4" spans="1:9" ht="20.100000000000001" customHeight="1" x14ac:dyDescent="0.25">
      <c r="A4" s="9" t="s">
        <v>9</v>
      </c>
      <c r="B4" s="31" t="s">
        <v>10</v>
      </c>
      <c r="C4" s="32"/>
      <c r="D4" s="32"/>
      <c r="E4" s="32"/>
      <c r="F4" s="32"/>
      <c r="G4" s="32"/>
      <c r="H4" s="33"/>
      <c r="I4" s="2">
        <f>SUM(I5:I14)</f>
        <v>41286.99</v>
      </c>
    </row>
    <row r="5" spans="1:9" x14ac:dyDescent="0.25">
      <c r="A5" s="10" t="s">
        <v>11</v>
      </c>
      <c r="B5" s="4" t="s">
        <v>12</v>
      </c>
      <c r="C5" s="3" t="s">
        <v>13</v>
      </c>
      <c r="D5" s="4" t="s">
        <v>14</v>
      </c>
      <c r="E5" s="4" t="s">
        <v>15</v>
      </c>
      <c r="F5" s="5">
        <v>1</v>
      </c>
      <c r="G5" s="6">
        <v>639.51</v>
      </c>
      <c r="H5" s="6">
        <v>783.2</v>
      </c>
      <c r="I5" s="6">
        <f>ROUND(H5*F5,2)</f>
        <v>783.2</v>
      </c>
    </row>
    <row r="6" spans="1:9" ht="24.75" x14ac:dyDescent="0.25">
      <c r="A6" s="10" t="s">
        <v>16</v>
      </c>
      <c r="B6" s="4" t="s">
        <v>17</v>
      </c>
      <c r="C6" s="3" t="s">
        <v>18</v>
      </c>
      <c r="D6" s="4" t="s">
        <v>14</v>
      </c>
      <c r="E6" s="4" t="s">
        <v>19</v>
      </c>
      <c r="F6" s="5">
        <v>1</v>
      </c>
      <c r="G6" s="6">
        <v>371.34</v>
      </c>
      <c r="H6" s="6">
        <v>454.78</v>
      </c>
      <c r="I6" s="6">
        <f t="shared" ref="I6:I69" si="0">ROUND(H6*F6,2)</f>
        <v>454.78</v>
      </c>
    </row>
    <row r="7" spans="1:9" x14ac:dyDescent="0.25">
      <c r="A7" s="10" t="s">
        <v>20</v>
      </c>
      <c r="B7" s="4" t="s">
        <v>21</v>
      </c>
      <c r="C7" s="3" t="s">
        <v>22</v>
      </c>
      <c r="D7" s="4" t="s">
        <v>23</v>
      </c>
      <c r="E7" s="4" t="s">
        <v>24</v>
      </c>
      <c r="F7" s="5">
        <v>110</v>
      </c>
      <c r="G7" s="6">
        <v>160.82</v>
      </c>
      <c r="H7" s="6">
        <v>196.95</v>
      </c>
      <c r="I7" s="6">
        <f t="shared" si="0"/>
        <v>21664.5</v>
      </c>
    </row>
    <row r="8" spans="1:9" ht="16.5" x14ac:dyDescent="0.25">
      <c r="A8" s="10" t="s">
        <v>25</v>
      </c>
      <c r="B8" s="4" t="s">
        <v>26</v>
      </c>
      <c r="C8" s="3" t="s">
        <v>27</v>
      </c>
      <c r="D8" s="4"/>
      <c r="E8" s="4" t="s">
        <v>28</v>
      </c>
      <c r="F8" s="5">
        <v>4</v>
      </c>
      <c r="G8" s="6">
        <v>718.35</v>
      </c>
      <c r="H8" s="6">
        <v>879.76</v>
      </c>
      <c r="I8" s="6">
        <f t="shared" si="0"/>
        <v>3519.04</v>
      </c>
    </row>
    <row r="9" spans="1:9" ht="16.5" x14ac:dyDescent="0.25">
      <c r="A9" s="10" t="s">
        <v>29</v>
      </c>
      <c r="B9" s="4" t="s">
        <v>30</v>
      </c>
      <c r="C9" s="3" t="s">
        <v>31</v>
      </c>
      <c r="D9" s="4"/>
      <c r="E9" s="4" t="s">
        <v>28</v>
      </c>
      <c r="F9" s="5">
        <v>3</v>
      </c>
      <c r="G9" s="6">
        <v>1044.01</v>
      </c>
      <c r="H9" s="6">
        <v>1278.5899999999999</v>
      </c>
      <c r="I9" s="6">
        <f t="shared" si="0"/>
        <v>3835.77</v>
      </c>
    </row>
    <row r="10" spans="1:9" x14ac:dyDescent="0.25">
      <c r="A10" s="10" t="s">
        <v>32</v>
      </c>
      <c r="B10" s="4" t="s">
        <v>33</v>
      </c>
      <c r="C10" s="3" t="s">
        <v>34</v>
      </c>
      <c r="D10" s="4" t="s">
        <v>35</v>
      </c>
      <c r="E10" s="4" t="s">
        <v>36</v>
      </c>
      <c r="F10" s="5">
        <v>2</v>
      </c>
      <c r="G10" s="6">
        <v>500</v>
      </c>
      <c r="H10" s="6">
        <v>612.35</v>
      </c>
      <c r="I10" s="6">
        <f t="shared" si="0"/>
        <v>1224.7</v>
      </c>
    </row>
    <row r="11" spans="1:9" x14ac:dyDescent="0.25">
      <c r="A11" s="10" t="s">
        <v>37</v>
      </c>
      <c r="B11" s="4" t="s">
        <v>38</v>
      </c>
      <c r="C11" s="3" t="s">
        <v>39</v>
      </c>
      <c r="D11" s="4" t="s">
        <v>35</v>
      </c>
      <c r="E11" s="4" t="s">
        <v>36</v>
      </c>
      <c r="F11" s="5">
        <v>2</v>
      </c>
      <c r="G11" s="6">
        <v>500</v>
      </c>
      <c r="H11" s="6">
        <v>612.35</v>
      </c>
      <c r="I11" s="6">
        <f t="shared" si="0"/>
        <v>1224.7</v>
      </c>
    </row>
    <row r="12" spans="1:9" ht="24.75" x14ac:dyDescent="0.25">
      <c r="A12" s="10" t="s">
        <v>40</v>
      </c>
      <c r="B12" s="4" t="s">
        <v>41</v>
      </c>
      <c r="C12" s="3" t="s">
        <v>42</v>
      </c>
      <c r="D12" s="4" t="s">
        <v>23</v>
      </c>
      <c r="E12" s="4" t="s">
        <v>43</v>
      </c>
      <c r="F12" s="5">
        <v>80</v>
      </c>
      <c r="G12" s="6">
        <v>20</v>
      </c>
      <c r="H12" s="6">
        <v>24.49</v>
      </c>
      <c r="I12" s="6">
        <f t="shared" si="0"/>
        <v>1959.2</v>
      </c>
    </row>
    <row r="13" spans="1:9" ht="16.5" x14ac:dyDescent="0.25">
      <c r="A13" s="10" t="s">
        <v>44</v>
      </c>
      <c r="B13" s="4" t="s">
        <v>45</v>
      </c>
      <c r="C13" s="3" t="s">
        <v>46</v>
      </c>
      <c r="D13" s="4" t="s">
        <v>23</v>
      </c>
      <c r="E13" s="4" t="s">
        <v>47</v>
      </c>
      <c r="F13" s="5">
        <v>32</v>
      </c>
      <c r="G13" s="6">
        <v>16.72</v>
      </c>
      <c r="H13" s="6">
        <v>20.47</v>
      </c>
      <c r="I13" s="6">
        <f t="shared" si="0"/>
        <v>655.04</v>
      </c>
    </row>
    <row r="14" spans="1:9" x14ac:dyDescent="0.25">
      <c r="A14" s="10" t="s">
        <v>48</v>
      </c>
      <c r="B14" s="4" t="s">
        <v>49</v>
      </c>
      <c r="C14" s="3" t="s">
        <v>50</v>
      </c>
      <c r="D14" s="4" t="s">
        <v>35</v>
      </c>
      <c r="E14" s="4" t="s">
        <v>51</v>
      </c>
      <c r="F14" s="5">
        <v>0.25</v>
      </c>
      <c r="G14" s="6">
        <v>19485.78</v>
      </c>
      <c r="H14" s="6">
        <v>23864.23</v>
      </c>
      <c r="I14" s="6">
        <f t="shared" si="0"/>
        <v>5966.06</v>
      </c>
    </row>
    <row r="15" spans="1:9" ht="20.100000000000001" customHeight="1" x14ac:dyDescent="0.25">
      <c r="A15" s="9" t="s">
        <v>52</v>
      </c>
      <c r="B15" s="31" t="s">
        <v>53</v>
      </c>
      <c r="C15" s="32"/>
      <c r="D15" s="32"/>
      <c r="E15" s="32"/>
      <c r="F15" s="32"/>
      <c r="G15" s="32"/>
      <c r="H15" s="33"/>
      <c r="I15" s="2">
        <f>I16</f>
        <v>67608.28</v>
      </c>
    </row>
    <row r="16" spans="1:9" x14ac:dyDescent="0.25">
      <c r="A16" s="10" t="s">
        <v>54</v>
      </c>
      <c r="B16" s="4" t="s">
        <v>55</v>
      </c>
      <c r="C16" s="3" t="s">
        <v>53</v>
      </c>
      <c r="D16" s="4"/>
      <c r="E16" s="4" t="s">
        <v>36</v>
      </c>
      <c r="F16" s="5">
        <v>1</v>
      </c>
      <c r="G16" s="6">
        <v>55203.96</v>
      </c>
      <c r="H16" s="6">
        <v>67608.28</v>
      </c>
      <c r="I16" s="6">
        <f t="shared" si="0"/>
        <v>67608.28</v>
      </c>
    </row>
    <row r="17" spans="1:9" ht="20.100000000000001" customHeight="1" x14ac:dyDescent="0.25">
      <c r="A17" s="9" t="s">
        <v>56</v>
      </c>
      <c r="B17" s="31" t="s">
        <v>57</v>
      </c>
      <c r="C17" s="32"/>
      <c r="D17" s="32"/>
      <c r="E17" s="32"/>
      <c r="F17" s="32"/>
      <c r="G17" s="32"/>
      <c r="H17" s="33"/>
      <c r="I17" s="2">
        <f>SUM(I18:I27)</f>
        <v>24352.239999999998</v>
      </c>
    </row>
    <row r="18" spans="1:9" x14ac:dyDescent="0.25">
      <c r="A18" s="10" t="s">
        <v>58</v>
      </c>
      <c r="B18" s="4" t="s">
        <v>59</v>
      </c>
      <c r="C18" s="3" t="s">
        <v>60</v>
      </c>
      <c r="D18" s="4" t="s">
        <v>35</v>
      </c>
      <c r="E18" s="4" t="s">
        <v>24</v>
      </c>
      <c r="F18" s="5">
        <v>100</v>
      </c>
      <c r="G18" s="6">
        <v>13.29</v>
      </c>
      <c r="H18" s="6">
        <v>16.27</v>
      </c>
      <c r="I18" s="6">
        <f t="shared" si="0"/>
        <v>1627</v>
      </c>
    </row>
    <row r="19" spans="1:9" x14ac:dyDescent="0.25">
      <c r="A19" s="10" t="s">
        <v>61</v>
      </c>
      <c r="B19" s="4" t="s">
        <v>62</v>
      </c>
      <c r="C19" s="3" t="s">
        <v>63</v>
      </c>
      <c r="D19" s="4"/>
      <c r="E19" s="4" t="s">
        <v>36</v>
      </c>
      <c r="F19" s="5">
        <v>4</v>
      </c>
      <c r="G19" s="6">
        <v>43.16</v>
      </c>
      <c r="H19" s="6">
        <v>52.85</v>
      </c>
      <c r="I19" s="6">
        <f t="shared" si="0"/>
        <v>211.4</v>
      </c>
    </row>
    <row r="20" spans="1:9" x14ac:dyDescent="0.25">
      <c r="A20" s="10" t="s">
        <v>64</v>
      </c>
      <c r="B20" s="4" t="s">
        <v>65</v>
      </c>
      <c r="C20" s="3" t="s">
        <v>66</v>
      </c>
      <c r="D20" s="4"/>
      <c r="E20" s="4" t="s">
        <v>36</v>
      </c>
      <c r="F20" s="5">
        <v>4</v>
      </c>
      <c r="G20" s="6">
        <v>152.47999999999999</v>
      </c>
      <c r="H20" s="6">
        <v>186.74</v>
      </c>
      <c r="I20" s="6">
        <f t="shared" si="0"/>
        <v>746.96</v>
      </c>
    </row>
    <row r="21" spans="1:9" x14ac:dyDescent="0.25">
      <c r="A21" s="10" t="s">
        <v>67</v>
      </c>
      <c r="B21" s="4" t="s">
        <v>68</v>
      </c>
      <c r="C21" s="3" t="s">
        <v>69</v>
      </c>
      <c r="D21" s="4" t="s">
        <v>35</v>
      </c>
      <c r="E21" s="4" t="s">
        <v>24</v>
      </c>
      <c r="F21" s="5">
        <v>29.69</v>
      </c>
      <c r="G21" s="6">
        <v>13.29</v>
      </c>
      <c r="H21" s="6">
        <v>16.27</v>
      </c>
      <c r="I21" s="6">
        <f t="shared" si="0"/>
        <v>483.06</v>
      </c>
    </row>
    <row r="22" spans="1:9" x14ac:dyDescent="0.25">
      <c r="A22" s="10" t="s">
        <v>70</v>
      </c>
      <c r="B22" s="4" t="s">
        <v>71</v>
      </c>
      <c r="C22" s="3" t="s">
        <v>72</v>
      </c>
      <c r="D22" s="4" t="s">
        <v>35</v>
      </c>
      <c r="E22" s="4" t="s">
        <v>24</v>
      </c>
      <c r="F22" s="5">
        <v>192.53</v>
      </c>
      <c r="G22" s="6">
        <v>8.8699999999999992</v>
      </c>
      <c r="H22" s="6">
        <v>10.86</v>
      </c>
      <c r="I22" s="6">
        <f t="shared" si="0"/>
        <v>2090.88</v>
      </c>
    </row>
    <row r="23" spans="1:9" x14ac:dyDescent="0.25">
      <c r="A23" s="10" t="s">
        <v>73</v>
      </c>
      <c r="B23" s="4" t="s">
        <v>74</v>
      </c>
      <c r="C23" s="3" t="s">
        <v>75</v>
      </c>
      <c r="D23" s="4" t="s">
        <v>35</v>
      </c>
      <c r="E23" s="4" t="s">
        <v>24</v>
      </c>
      <c r="F23" s="5">
        <v>383.95</v>
      </c>
      <c r="G23" s="6">
        <v>6.84</v>
      </c>
      <c r="H23" s="6">
        <v>8.3699999999999992</v>
      </c>
      <c r="I23" s="6">
        <f t="shared" si="0"/>
        <v>3213.66</v>
      </c>
    </row>
    <row r="24" spans="1:9" x14ac:dyDescent="0.25">
      <c r="A24" s="10" t="s">
        <v>76</v>
      </c>
      <c r="B24" s="4" t="s">
        <v>77</v>
      </c>
      <c r="C24" s="3" t="s">
        <v>78</v>
      </c>
      <c r="D24" s="4" t="s">
        <v>35</v>
      </c>
      <c r="E24" s="4" t="s">
        <v>24</v>
      </c>
      <c r="F24" s="5">
        <v>1058</v>
      </c>
      <c r="G24" s="6">
        <v>5.76</v>
      </c>
      <c r="H24" s="6">
        <v>7.05</v>
      </c>
      <c r="I24" s="6">
        <f t="shared" si="0"/>
        <v>7458.9</v>
      </c>
    </row>
    <row r="25" spans="1:9" x14ac:dyDescent="0.25">
      <c r="A25" s="10" t="s">
        <v>79</v>
      </c>
      <c r="B25" s="4" t="s">
        <v>80</v>
      </c>
      <c r="C25" s="3" t="s">
        <v>81</v>
      </c>
      <c r="D25" s="4" t="s">
        <v>35</v>
      </c>
      <c r="E25" s="4" t="s">
        <v>82</v>
      </c>
      <c r="F25" s="5">
        <v>137.54</v>
      </c>
      <c r="G25" s="6">
        <v>2.57</v>
      </c>
      <c r="H25" s="6">
        <v>3.14</v>
      </c>
      <c r="I25" s="6">
        <f t="shared" si="0"/>
        <v>431.88</v>
      </c>
    </row>
    <row r="26" spans="1:9" x14ac:dyDescent="0.25">
      <c r="A26" s="10" t="s">
        <v>83</v>
      </c>
      <c r="B26" s="4" t="s">
        <v>84</v>
      </c>
      <c r="C26" s="3" t="s">
        <v>85</v>
      </c>
      <c r="D26" s="4" t="s">
        <v>35</v>
      </c>
      <c r="E26" s="4" t="s">
        <v>86</v>
      </c>
      <c r="F26" s="5">
        <v>2475.7199999999998</v>
      </c>
      <c r="G26" s="6">
        <v>1.7</v>
      </c>
      <c r="H26" s="6">
        <v>2.08</v>
      </c>
      <c r="I26" s="6">
        <f t="shared" si="0"/>
        <v>5149.5</v>
      </c>
    </row>
    <row r="27" spans="1:9" x14ac:dyDescent="0.25">
      <c r="A27" s="10" t="s">
        <v>87</v>
      </c>
      <c r="B27" s="4" t="s">
        <v>88</v>
      </c>
      <c r="C27" s="3" t="s">
        <v>89</v>
      </c>
      <c r="D27" s="4" t="s">
        <v>14</v>
      </c>
      <c r="E27" s="4" t="s">
        <v>90</v>
      </c>
      <c r="F27" s="5">
        <v>50</v>
      </c>
      <c r="G27" s="6">
        <v>48</v>
      </c>
      <c r="H27" s="6">
        <v>58.78</v>
      </c>
      <c r="I27" s="6">
        <f t="shared" si="0"/>
        <v>2939</v>
      </c>
    </row>
    <row r="28" spans="1:9" ht="20.100000000000001" customHeight="1" x14ac:dyDescent="0.25">
      <c r="A28" s="9" t="s">
        <v>91</v>
      </c>
      <c r="B28" s="31" t="s">
        <v>92</v>
      </c>
      <c r="C28" s="32"/>
      <c r="D28" s="32"/>
      <c r="E28" s="32"/>
      <c r="F28" s="32"/>
      <c r="G28" s="32"/>
      <c r="H28" s="33"/>
      <c r="I28" s="2">
        <f>SUM(I29:I30)</f>
        <v>41763.910000000003</v>
      </c>
    </row>
    <row r="29" spans="1:9" x14ac:dyDescent="0.25">
      <c r="A29" s="10" t="s">
        <v>93</v>
      </c>
      <c r="B29" s="4" t="s">
        <v>94</v>
      </c>
      <c r="C29" s="3" t="s">
        <v>95</v>
      </c>
      <c r="D29" s="4" t="s">
        <v>35</v>
      </c>
      <c r="E29" s="4" t="s">
        <v>82</v>
      </c>
      <c r="F29" s="5">
        <v>740.6</v>
      </c>
      <c r="G29" s="6">
        <v>6.31</v>
      </c>
      <c r="H29" s="6">
        <v>7.72</v>
      </c>
      <c r="I29" s="6">
        <f t="shared" si="0"/>
        <v>5717.43</v>
      </c>
    </row>
    <row r="30" spans="1:9" x14ac:dyDescent="0.25">
      <c r="A30" s="10" t="s">
        <v>96</v>
      </c>
      <c r="B30" s="4" t="s">
        <v>84</v>
      </c>
      <c r="C30" s="3" t="s">
        <v>85</v>
      </c>
      <c r="D30" s="4" t="s">
        <v>35</v>
      </c>
      <c r="E30" s="4" t="s">
        <v>86</v>
      </c>
      <c r="F30" s="5">
        <v>17330.04</v>
      </c>
      <c r="G30" s="6">
        <v>1.7</v>
      </c>
      <c r="H30" s="6">
        <v>2.08</v>
      </c>
      <c r="I30" s="6">
        <f t="shared" si="0"/>
        <v>36046.480000000003</v>
      </c>
    </row>
    <row r="31" spans="1:9" ht="20.100000000000001" customHeight="1" x14ac:dyDescent="0.25">
      <c r="A31" s="9" t="s">
        <v>97</v>
      </c>
      <c r="B31" s="31" t="s">
        <v>98</v>
      </c>
      <c r="C31" s="32"/>
      <c r="D31" s="32"/>
      <c r="E31" s="32"/>
      <c r="F31" s="32"/>
      <c r="G31" s="32"/>
      <c r="H31" s="33"/>
      <c r="I31" s="2">
        <f>SUM(I32:I40)</f>
        <v>25399.82</v>
      </c>
    </row>
    <row r="32" spans="1:9" ht="16.5" x14ac:dyDescent="0.25">
      <c r="A32" s="10" t="s">
        <v>99</v>
      </c>
      <c r="B32" s="4" t="s">
        <v>100</v>
      </c>
      <c r="C32" s="3" t="s">
        <v>101</v>
      </c>
      <c r="D32" s="4"/>
      <c r="E32" s="4" t="s">
        <v>47</v>
      </c>
      <c r="F32" s="5">
        <v>40.119999999999997</v>
      </c>
      <c r="G32" s="6">
        <v>11.03</v>
      </c>
      <c r="H32" s="6">
        <v>13.5</v>
      </c>
      <c r="I32" s="6">
        <f t="shared" si="0"/>
        <v>541.62</v>
      </c>
    </row>
    <row r="33" spans="1:9" x14ac:dyDescent="0.25">
      <c r="A33" s="10" t="s">
        <v>102</v>
      </c>
      <c r="B33" s="4" t="s">
        <v>103</v>
      </c>
      <c r="C33" s="3" t="s">
        <v>104</v>
      </c>
      <c r="D33" s="4" t="s">
        <v>35</v>
      </c>
      <c r="E33" s="4" t="s">
        <v>47</v>
      </c>
      <c r="F33" s="5">
        <v>40.119999999999997</v>
      </c>
      <c r="G33" s="6">
        <v>187.88</v>
      </c>
      <c r="H33" s="6">
        <v>230.09</v>
      </c>
      <c r="I33" s="6">
        <f t="shared" si="0"/>
        <v>9231.2099999999991</v>
      </c>
    </row>
    <row r="34" spans="1:9" ht="33" x14ac:dyDescent="0.25">
      <c r="A34" s="10" t="s">
        <v>105</v>
      </c>
      <c r="B34" s="4" t="s">
        <v>106</v>
      </c>
      <c r="C34" s="3" t="s">
        <v>107</v>
      </c>
      <c r="D34" s="4" t="s">
        <v>14</v>
      </c>
      <c r="E34" s="4" t="s">
        <v>108</v>
      </c>
      <c r="F34" s="5">
        <v>103.85</v>
      </c>
      <c r="G34" s="6">
        <v>82.72</v>
      </c>
      <c r="H34" s="6">
        <v>101.3</v>
      </c>
      <c r="I34" s="6">
        <f t="shared" si="0"/>
        <v>10520.01</v>
      </c>
    </row>
    <row r="35" spans="1:9" ht="41.25" x14ac:dyDescent="0.25">
      <c r="A35" s="10" t="s">
        <v>109</v>
      </c>
      <c r="B35" s="4" t="s">
        <v>110</v>
      </c>
      <c r="C35" s="3" t="s">
        <v>111</v>
      </c>
      <c r="D35" s="4" t="s">
        <v>14</v>
      </c>
      <c r="E35" s="4" t="s">
        <v>19</v>
      </c>
      <c r="F35" s="5">
        <v>1</v>
      </c>
      <c r="G35" s="6">
        <v>671.45</v>
      </c>
      <c r="H35" s="6">
        <v>822.32</v>
      </c>
      <c r="I35" s="6">
        <f t="shared" si="0"/>
        <v>822.32</v>
      </c>
    </row>
    <row r="36" spans="1:9" ht="16.5" x14ac:dyDescent="0.25">
      <c r="A36" s="10" t="s">
        <v>112</v>
      </c>
      <c r="B36" s="4" t="s">
        <v>113</v>
      </c>
      <c r="C36" s="3" t="s">
        <v>114</v>
      </c>
      <c r="D36" s="4" t="s">
        <v>23</v>
      </c>
      <c r="E36" s="4" t="s">
        <v>82</v>
      </c>
      <c r="F36" s="5">
        <v>8.39</v>
      </c>
      <c r="G36" s="6">
        <v>71.28</v>
      </c>
      <c r="H36" s="6">
        <v>87.29</v>
      </c>
      <c r="I36" s="6">
        <f t="shared" si="0"/>
        <v>732.36</v>
      </c>
    </row>
    <row r="37" spans="1:9" ht="16.5" x14ac:dyDescent="0.25">
      <c r="A37" s="10" t="s">
        <v>115</v>
      </c>
      <c r="B37" s="4" t="s">
        <v>116</v>
      </c>
      <c r="C37" s="3" t="s">
        <v>117</v>
      </c>
      <c r="D37" s="4" t="s">
        <v>23</v>
      </c>
      <c r="E37" s="4" t="s">
        <v>24</v>
      </c>
      <c r="F37" s="5">
        <v>7.62</v>
      </c>
      <c r="G37" s="6">
        <v>5.5</v>
      </c>
      <c r="H37" s="6">
        <v>6.73</v>
      </c>
      <c r="I37" s="6">
        <f t="shared" si="0"/>
        <v>51.28</v>
      </c>
    </row>
    <row r="38" spans="1:9" x14ac:dyDescent="0.25">
      <c r="A38" s="10" t="s">
        <v>118</v>
      </c>
      <c r="B38" s="4" t="s">
        <v>119</v>
      </c>
      <c r="C38" s="3" t="s">
        <v>120</v>
      </c>
      <c r="D38" s="4" t="s">
        <v>35</v>
      </c>
      <c r="E38" s="4" t="s">
        <v>82</v>
      </c>
      <c r="F38" s="5">
        <v>1.1000000000000001</v>
      </c>
      <c r="G38" s="6">
        <v>496.62</v>
      </c>
      <c r="H38" s="6">
        <v>608.21</v>
      </c>
      <c r="I38" s="6">
        <f t="shared" si="0"/>
        <v>669.03</v>
      </c>
    </row>
    <row r="39" spans="1:9" ht="24.75" x14ac:dyDescent="0.25">
      <c r="A39" s="10" t="s">
        <v>121</v>
      </c>
      <c r="B39" s="4" t="s">
        <v>122</v>
      </c>
      <c r="C39" s="3" t="s">
        <v>123</v>
      </c>
      <c r="D39" s="4" t="s">
        <v>23</v>
      </c>
      <c r="E39" s="4" t="s">
        <v>47</v>
      </c>
      <c r="F39" s="5">
        <v>8.4700000000000006</v>
      </c>
      <c r="G39" s="6">
        <v>164.27</v>
      </c>
      <c r="H39" s="6">
        <v>201.18</v>
      </c>
      <c r="I39" s="6">
        <f t="shared" si="0"/>
        <v>1703.99</v>
      </c>
    </row>
    <row r="40" spans="1:9" ht="16.5" x14ac:dyDescent="0.25">
      <c r="A40" s="10" t="s">
        <v>124</v>
      </c>
      <c r="B40" s="4" t="s">
        <v>125</v>
      </c>
      <c r="C40" s="3" t="s">
        <v>126</v>
      </c>
      <c r="D40" s="4" t="s">
        <v>23</v>
      </c>
      <c r="E40" s="4" t="s">
        <v>82</v>
      </c>
      <c r="F40" s="5">
        <v>32.619999999999997</v>
      </c>
      <c r="G40" s="6">
        <v>28.24</v>
      </c>
      <c r="H40" s="6">
        <v>34.58</v>
      </c>
      <c r="I40" s="6">
        <f t="shared" si="0"/>
        <v>1128</v>
      </c>
    </row>
    <row r="41" spans="1:9" ht="20.100000000000001" customHeight="1" x14ac:dyDescent="0.25">
      <c r="A41" s="9" t="s">
        <v>127</v>
      </c>
      <c r="B41" s="31" t="s">
        <v>128</v>
      </c>
      <c r="C41" s="32"/>
      <c r="D41" s="32"/>
      <c r="E41" s="32"/>
      <c r="F41" s="32"/>
      <c r="G41" s="32"/>
      <c r="H41" s="33"/>
      <c r="I41" s="2">
        <f>SUM(I42:I46)</f>
        <v>11371.77</v>
      </c>
    </row>
    <row r="42" spans="1:9" ht="24.75" x14ac:dyDescent="0.25">
      <c r="A42" s="10" t="s">
        <v>129</v>
      </c>
      <c r="B42" s="4" t="s">
        <v>130</v>
      </c>
      <c r="C42" s="3" t="s">
        <v>131</v>
      </c>
      <c r="D42" s="4" t="s">
        <v>14</v>
      </c>
      <c r="E42" s="4" t="s">
        <v>132</v>
      </c>
      <c r="F42" s="5">
        <v>14.4</v>
      </c>
      <c r="G42" s="6">
        <v>123.75</v>
      </c>
      <c r="H42" s="6">
        <v>151.55000000000001</v>
      </c>
      <c r="I42" s="6">
        <f t="shared" si="0"/>
        <v>2182.3200000000002</v>
      </c>
    </row>
    <row r="43" spans="1:9" ht="24.75" x14ac:dyDescent="0.25">
      <c r="A43" s="10" t="s">
        <v>133</v>
      </c>
      <c r="B43" s="4" t="s">
        <v>134</v>
      </c>
      <c r="C43" s="3" t="s">
        <v>135</v>
      </c>
      <c r="D43" s="4" t="s">
        <v>23</v>
      </c>
      <c r="E43" s="4" t="s">
        <v>24</v>
      </c>
      <c r="F43" s="5">
        <v>20.88</v>
      </c>
      <c r="G43" s="6">
        <v>6.3</v>
      </c>
      <c r="H43" s="6">
        <v>7.71</v>
      </c>
      <c r="I43" s="6">
        <f t="shared" si="0"/>
        <v>160.97999999999999</v>
      </c>
    </row>
    <row r="44" spans="1:9" ht="24.75" x14ac:dyDescent="0.25">
      <c r="A44" s="10" t="s">
        <v>136</v>
      </c>
      <c r="B44" s="4" t="s">
        <v>137</v>
      </c>
      <c r="C44" s="3" t="s">
        <v>138</v>
      </c>
      <c r="D44" s="4" t="s">
        <v>23</v>
      </c>
      <c r="E44" s="4" t="s">
        <v>24</v>
      </c>
      <c r="F44" s="5">
        <v>20.88</v>
      </c>
      <c r="G44" s="6">
        <v>38.119999999999997</v>
      </c>
      <c r="H44" s="6">
        <v>46.68</v>
      </c>
      <c r="I44" s="6">
        <f t="shared" si="0"/>
        <v>974.68</v>
      </c>
    </row>
    <row r="45" spans="1:9" ht="16.5" x14ac:dyDescent="0.25">
      <c r="A45" s="10" t="s">
        <v>139</v>
      </c>
      <c r="B45" s="4" t="s">
        <v>140</v>
      </c>
      <c r="C45" s="3" t="s">
        <v>141</v>
      </c>
      <c r="D45" s="4" t="s">
        <v>23</v>
      </c>
      <c r="E45" s="4" t="s">
        <v>24</v>
      </c>
      <c r="F45" s="5">
        <v>289.23</v>
      </c>
      <c r="G45" s="6">
        <v>17.27</v>
      </c>
      <c r="H45" s="6">
        <v>21.15</v>
      </c>
      <c r="I45" s="6">
        <f t="shared" si="0"/>
        <v>6117.21</v>
      </c>
    </row>
    <row r="46" spans="1:9" ht="24.75" x14ac:dyDescent="0.25">
      <c r="A46" s="10" t="s">
        <v>142</v>
      </c>
      <c r="B46" s="4" t="s">
        <v>143</v>
      </c>
      <c r="C46" s="3" t="s">
        <v>144</v>
      </c>
      <c r="D46" s="4" t="s">
        <v>23</v>
      </c>
      <c r="E46" s="4" t="s">
        <v>82</v>
      </c>
      <c r="F46" s="5">
        <v>2.93</v>
      </c>
      <c r="G46" s="6">
        <v>539.69000000000005</v>
      </c>
      <c r="H46" s="6">
        <v>660.95</v>
      </c>
      <c r="I46" s="6">
        <f t="shared" si="0"/>
        <v>1936.58</v>
      </c>
    </row>
    <row r="47" spans="1:9" ht="20.100000000000001" customHeight="1" x14ac:dyDescent="0.25">
      <c r="A47" s="9" t="s">
        <v>145</v>
      </c>
      <c r="B47" s="31" t="s">
        <v>146</v>
      </c>
      <c r="C47" s="32"/>
      <c r="D47" s="32"/>
      <c r="E47" s="32"/>
      <c r="F47" s="32"/>
      <c r="G47" s="32"/>
      <c r="H47" s="33"/>
      <c r="I47" s="2">
        <f>SUM(I48:I59)</f>
        <v>252113.24000000002</v>
      </c>
    </row>
    <row r="48" spans="1:9" x14ac:dyDescent="0.25">
      <c r="A48" s="10" t="s">
        <v>147</v>
      </c>
      <c r="B48" s="4" t="s">
        <v>148</v>
      </c>
      <c r="C48" s="3" t="s">
        <v>149</v>
      </c>
      <c r="D48" s="4"/>
      <c r="E48" s="4" t="s">
        <v>47</v>
      </c>
      <c r="F48" s="5">
        <v>324.39999999999998</v>
      </c>
      <c r="G48" s="6">
        <v>5.92</v>
      </c>
      <c r="H48" s="6">
        <v>7.25</v>
      </c>
      <c r="I48" s="6">
        <f t="shared" si="0"/>
        <v>2351.9</v>
      </c>
    </row>
    <row r="49" spans="1:9" ht="16.5" x14ac:dyDescent="0.25">
      <c r="A49" s="10" t="s">
        <v>150</v>
      </c>
      <c r="B49" s="4" t="s">
        <v>151</v>
      </c>
      <c r="C49" s="3" t="s">
        <v>152</v>
      </c>
      <c r="D49" s="4"/>
      <c r="E49" s="4" t="s">
        <v>47</v>
      </c>
      <c r="F49" s="5">
        <v>87.3</v>
      </c>
      <c r="G49" s="6">
        <v>128.44999999999999</v>
      </c>
      <c r="H49" s="6">
        <v>157.31</v>
      </c>
      <c r="I49" s="6">
        <f t="shared" si="0"/>
        <v>13733.16</v>
      </c>
    </row>
    <row r="50" spans="1:9" ht="16.5" x14ac:dyDescent="0.25">
      <c r="A50" s="10" t="s">
        <v>153</v>
      </c>
      <c r="B50" s="4" t="s">
        <v>154</v>
      </c>
      <c r="C50" s="3" t="s">
        <v>155</v>
      </c>
      <c r="D50" s="4" t="s">
        <v>23</v>
      </c>
      <c r="E50" s="4" t="s">
        <v>82</v>
      </c>
      <c r="F50" s="5">
        <v>22.93</v>
      </c>
      <c r="G50" s="6">
        <v>84.9</v>
      </c>
      <c r="H50" s="6">
        <v>103.97</v>
      </c>
      <c r="I50" s="6">
        <f t="shared" si="0"/>
        <v>2384.0300000000002</v>
      </c>
    </row>
    <row r="51" spans="1:9" ht="16.5" x14ac:dyDescent="0.25">
      <c r="A51" s="10" t="s">
        <v>156</v>
      </c>
      <c r="B51" s="4" t="s">
        <v>157</v>
      </c>
      <c r="C51" s="3" t="s">
        <v>158</v>
      </c>
      <c r="D51" s="4" t="s">
        <v>23</v>
      </c>
      <c r="E51" s="4" t="s">
        <v>24</v>
      </c>
      <c r="F51" s="5">
        <v>84.24</v>
      </c>
      <c r="G51" s="6">
        <v>107.24</v>
      </c>
      <c r="H51" s="6">
        <v>131.33000000000001</v>
      </c>
      <c r="I51" s="6">
        <f t="shared" si="0"/>
        <v>11063.24</v>
      </c>
    </row>
    <row r="52" spans="1:9" ht="16.5" x14ac:dyDescent="0.25">
      <c r="A52" s="10" t="s">
        <v>159</v>
      </c>
      <c r="B52" s="4" t="s">
        <v>160</v>
      </c>
      <c r="C52" s="3" t="s">
        <v>161</v>
      </c>
      <c r="D52" s="4" t="s">
        <v>23</v>
      </c>
      <c r="E52" s="4" t="s">
        <v>82</v>
      </c>
      <c r="F52" s="5">
        <v>1.4</v>
      </c>
      <c r="G52" s="6">
        <v>602.58000000000004</v>
      </c>
      <c r="H52" s="6">
        <v>737.97</v>
      </c>
      <c r="I52" s="6">
        <f t="shared" si="0"/>
        <v>1033.1600000000001</v>
      </c>
    </row>
    <row r="53" spans="1:9" ht="16.5" x14ac:dyDescent="0.25">
      <c r="A53" s="10" t="s">
        <v>162</v>
      </c>
      <c r="B53" s="4" t="s">
        <v>163</v>
      </c>
      <c r="C53" s="3" t="s">
        <v>164</v>
      </c>
      <c r="D53" s="4" t="s">
        <v>23</v>
      </c>
      <c r="E53" s="4" t="s">
        <v>165</v>
      </c>
      <c r="F53" s="5">
        <v>873.59</v>
      </c>
      <c r="G53" s="6">
        <v>17.350000000000001</v>
      </c>
      <c r="H53" s="6">
        <v>21.24</v>
      </c>
      <c r="I53" s="6">
        <f t="shared" si="0"/>
        <v>18555.05</v>
      </c>
    </row>
    <row r="54" spans="1:9" ht="16.5" x14ac:dyDescent="0.25">
      <c r="A54" s="10" t="s">
        <v>166</v>
      </c>
      <c r="B54" s="4" t="s">
        <v>167</v>
      </c>
      <c r="C54" s="3" t="s">
        <v>168</v>
      </c>
      <c r="D54" s="4"/>
      <c r="E54" s="4" t="s">
        <v>82</v>
      </c>
      <c r="F54" s="5">
        <v>12.64</v>
      </c>
      <c r="G54" s="6">
        <v>528.85</v>
      </c>
      <c r="H54" s="6">
        <v>647.67999999999995</v>
      </c>
      <c r="I54" s="6">
        <f t="shared" si="0"/>
        <v>8186.68</v>
      </c>
    </row>
    <row r="55" spans="1:9" ht="33" x14ac:dyDescent="0.25">
      <c r="A55" s="10" t="s">
        <v>169</v>
      </c>
      <c r="B55" s="4" t="s">
        <v>170</v>
      </c>
      <c r="C55" s="3" t="s">
        <v>171</v>
      </c>
      <c r="D55" s="4"/>
      <c r="E55" s="4" t="s">
        <v>24</v>
      </c>
      <c r="F55" s="5">
        <v>380.2</v>
      </c>
      <c r="G55" s="6">
        <v>234.04</v>
      </c>
      <c r="H55" s="6">
        <v>286.62</v>
      </c>
      <c r="I55" s="6">
        <f t="shared" si="0"/>
        <v>108972.92</v>
      </c>
    </row>
    <row r="56" spans="1:9" ht="16.5" x14ac:dyDescent="0.25">
      <c r="A56" s="10" t="s">
        <v>172</v>
      </c>
      <c r="B56" s="4" t="s">
        <v>173</v>
      </c>
      <c r="C56" s="3" t="s">
        <v>174</v>
      </c>
      <c r="D56" s="4"/>
      <c r="E56" s="4" t="s">
        <v>175</v>
      </c>
      <c r="F56" s="5">
        <v>1</v>
      </c>
      <c r="G56" s="6">
        <v>4534.79</v>
      </c>
      <c r="H56" s="6">
        <v>5553.75</v>
      </c>
      <c r="I56" s="6">
        <f t="shared" si="0"/>
        <v>5553.75</v>
      </c>
    </row>
    <row r="57" spans="1:9" ht="16.5" x14ac:dyDescent="0.25">
      <c r="A57" s="10" t="s">
        <v>176</v>
      </c>
      <c r="B57" s="4" t="s">
        <v>177</v>
      </c>
      <c r="C57" s="3" t="s">
        <v>178</v>
      </c>
      <c r="D57" s="4"/>
      <c r="E57" s="4" t="s">
        <v>175</v>
      </c>
      <c r="F57" s="5">
        <v>3</v>
      </c>
      <c r="G57" s="6">
        <v>1016.08</v>
      </c>
      <c r="H57" s="6">
        <v>1244.3900000000001</v>
      </c>
      <c r="I57" s="6">
        <f t="shared" si="0"/>
        <v>3733.17</v>
      </c>
    </row>
    <row r="58" spans="1:9" x14ac:dyDescent="0.25">
      <c r="A58" s="10" t="s">
        <v>179</v>
      </c>
      <c r="B58" s="4" t="s">
        <v>180</v>
      </c>
      <c r="C58" s="3" t="s">
        <v>181</v>
      </c>
      <c r="D58" s="4"/>
      <c r="E58" s="4" t="s">
        <v>175</v>
      </c>
      <c r="F58" s="5">
        <v>78</v>
      </c>
      <c r="G58" s="6">
        <v>678.95</v>
      </c>
      <c r="H58" s="6">
        <v>831.51</v>
      </c>
      <c r="I58" s="6">
        <f t="shared" si="0"/>
        <v>64857.78</v>
      </c>
    </row>
    <row r="59" spans="1:9" ht="24.75" x14ac:dyDescent="0.25">
      <c r="A59" s="10" t="s">
        <v>182</v>
      </c>
      <c r="B59" s="4" t="s">
        <v>183</v>
      </c>
      <c r="C59" s="3" t="s">
        <v>184</v>
      </c>
      <c r="D59" s="4" t="s">
        <v>23</v>
      </c>
      <c r="E59" s="4" t="s">
        <v>24</v>
      </c>
      <c r="F59" s="5">
        <v>419.39</v>
      </c>
      <c r="G59" s="6">
        <v>22.76</v>
      </c>
      <c r="H59" s="6">
        <v>27.87</v>
      </c>
      <c r="I59" s="6">
        <f t="shared" si="0"/>
        <v>11688.4</v>
      </c>
    </row>
    <row r="60" spans="1:9" ht="20.100000000000001" customHeight="1" x14ac:dyDescent="0.25">
      <c r="A60" s="9" t="s">
        <v>185</v>
      </c>
      <c r="B60" s="31" t="s">
        <v>186</v>
      </c>
      <c r="C60" s="32"/>
      <c r="D60" s="32"/>
      <c r="E60" s="32"/>
      <c r="F60" s="32"/>
      <c r="G60" s="32"/>
      <c r="H60" s="33"/>
      <c r="I60" s="2">
        <f>SUM(I61:I77)</f>
        <v>34670.93</v>
      </c>
    </row>
    <row r="61" spans="1:9" x14ac:dyDescent="0.25">
      <c r="A61" s="10" t="s">
        <v>187</v>
      </c>
      <c r="B61" s="4" t="s">
        <v>148</v>
      </c>
      <c r="C61" s="3" t="s">
        <v>149</v>
      </c>
      <c r="D61" s="4"/>
      <c r="E61" s="4" t="s">
        <v>47</v>
      </c>
      <c r="F61" s="5">
        <v>29.27</v>
      </c>
      <c r="G61" s="6">
        <v>5.92</v>
      </c>
      <c r="H61" s="6">
        <v>7.25</v>
      </c>
      <c r="I61" s="6">
        <f t="shared" si="0"/>
        <v>212.21</v>
      </c>
    </row>
    <row r="62" spans="1:9" ht="16.5" x14ac:dyDescent="0.25">
      <c r="A62" s="10" t="s">
        <v>188</v>
      </c>
      <c r="B62" s="4" t="s">
        <v>151</v>
      </c>
      <c r="C62" s="3" t="s">
        <v>189</v>
      </c>
      <c r="D62" s="4"/>
      <c r="E62" s="4" t="s">
        <v>47</v>
      </c>
      <c r="F62" s="5">
        <v>45</v>
      </c>
      <c r="G62" s="6">
        <v>128.44999999999999</v>
      </c>
      <c r="H62" s="6">
        <v>157.31</v>
      </c>
      <c r="I62" s="6">
        <f t="shared" si="0"/>
        <v>7078.95</v>
      </c>
    </row>
    <row r="63" spans="1:9" ht="16.5" x14ac:dyDescent="0.25">
      <c r="A63" s="10" t="s">
        <v>190</v>
      </c>
      <c r="B63" s="4" t="s">
        <v>191</v>
      </c>
      <c r="C63" s="3" t="s">
        <v>192</v>
      </c>
      <c r="D63" s="4" t="s">
        <v>23</v>
      </c>
      <c r="E63" s="4" t="s">
        <v>36</v>
      </c>
      <c r="F63" s="5">
        <v>15</v>
      </c>
      <c r="G63" s="6">
        <v>13.98</v>
      </c>
      <c r="H63" s="6">
        <v>17.12</v>
      </c>
      <c r="I63" s="6">
        <f t="shared" si="0"/>
        <v>256.8</v>
      </c>
    </row>
    <row r="64" spans="1:9" ht="16.5" x14ac:dyDescent="0.25">
      <c r="A64" s="10" t="s">
        <v>193</v>
      </c>
      <c r="B64" s="4" t="s">
        <v>113</v>
      </c>
      <c r="C64" s="3" t="s">
        <v>114</v>
      </c>
      <c r="D64" s="4" t="s">
        <v>23</v>
      </c>
      <c r="E64" s="4" t="s">
        <v>82</v>
      </c>
      <c r="F64" s="5">
        <v>9.51</v>
      </c>
      <c r="G64" s="6">
        <v>71.28</v>
      </c>
      <c r="H64" s="6">
        <v>87.29</v>
      </c>
      <c r="I64" s="6">
        <f t="shared" si="0"/>
        <v>830.13</v>
      </c>
    </row>
    <row r="65" spans="1:9" x14ac:dyDescent="0.25">
      <c r="A65" s="10" t="s">
        <v>194</v>
      </c>
      <c r="B65" s="4" t="s">
        <v>195</v>
      </c>
      <c r="C65" s="3" t="s">
        <v>196</v>
      </c>
      <c r="D65" s="4" t="s">
        <v>14</v>
      </c>
      <c r="E65" s="4" t="s">
        <v>132</v>
      </c>
      <c r="F65" s="5">
        <v>14.64</v>
      </c>
      <c r="G65" s="6">
        <v>20.72</v>
      </c>
      <c r="H65" s="6">
        <v>25.37</v>
      </c>
      <c r="I65" s="6">
        <f t="shared" si="0"/>
        <v>371.42</v>
      </c>
    </row>
    <row r="66" spans="1:9" x14ac:dyDescent="0.25">
      <c r="A66" s="10" t="s">
        <v>197</v>
      </c>
      <c r="B66" s="4" t="s">
        <v>198</v>
      </c>
      <c r="C66" s="3" t="s">
        <v>199</v>
      </c>
      <c r="D66" s="4" t="s">
        <v>35</v>
      </c>
      <c r="E66" s="4" t="s">
        <v>82</v>
      </c>
      <c r="F66" s="5">
        <v>0.73</v>
      </c>
      <c r="G66" s="6">
        <v>158.21</v>
      </c>
      <c r="H66" s="6">
        <v>193.75</v>
      </c>
      <c r="I66" s="6">
        <f t="shared" si="0"/>
        <v>141.44</v>
      </c>
    </row>
    <row r="67" spans="1:9" ht="16.5" x14ac:dyDescent="0.25">
      <c r="A67" s="10" t="s">
        <v>200</v>
      </c>
      <c r="B67" s="4" t="s">
        <v>201</v>
      </c>
      <c r="C67" s="3" t="s">
        <v>202</v>
      </c>
      <c r="D67" s="4" t="s">
        <v>23</v>
      </c>
      <c r="E67" s="4" t="s">
        <v>24</v>
      </c>
      <c r="F67" s="5">
        <v>17.559999999999999</v>
      </c>
      <c r="G67" s="6">
        <v>94.65</v>
      </c>
      <c r="H67" s="6">
        <v>115.91</v>
      </c>
      <c r="I67" s="6">
        <f t="shared" si="0"/>
        <v>2035.38</v>
      </c>
    </row>
    <row r="68" spans="1:9" x14ac:dyDescent="0.25">
      <c r="A68" s="10" t="s">
        <v>203</v>
      </c>
      <c r="B68" s="4" t="s">
        <v>204</v>
      </c>
      <c r="C68" s="3" t="s">
        <v>205</v>
      </c>
      <c r="D68" s="4" t="s">
        <v>35</v>
      </c>
      <c r="E68" s="4" t="s">
        <v>165</v>
      </c>
      <c r="F68" s="5">
        <v>97.2</v>
      </c>
      <c r="G68" s="6">
        <v>13.45</v>
      </c>
      <c r="H68" s="6">
        <v>16.47</v>
      </c>
      <c r="I68" s="6">
        <f t="shared" si="0"/>
        <v>1600.88</v>
      </c>
    </row>
    <row r="69" spans="1:9" x14ac:dyDescent="0.25">
      <c r="A69" s="10" t="s">
        <v>206</v>
      </c>
      <c r="B69" s="4" t="s">
        <v>207</v>
      </c>
      <c r="C69" s="3" t="s">
        <v>208</v>
      </c>
      <c r="D69" s="4" t="s">
        <v>35</v>
      </c>
      <c r="E69" s="4" t="s">
        <v>82</v>
      </c>
      <c r="F69" s="5">
        <v>3.51</v>
      </c>
      <c r="G69" s="6">
        <v>393.21</v>
      </c>
      <c r="H69" s="6">
        <v>481.56</v>
      </c>
      <c r="I69" s="6">
        <f t="shared" si="0"/>
        <v>1690.28</v>
      </c>
    </row>
    <row r="70" spans="1:9" x14ac:dyDescent="0.25">
      <c r="A70" s="10" t="s">
        <v>209</v>
      </c>
      <c r="B70" s="4" t="s">
        <v>210</v>
      </c>
      <c r="C70" s="3" t="s">
        <v>211</v>
      </c>
      <c r="D70" s="4" t="s">
        <v>35</v>
      </c>
      <c r="E70" s="4" t="s">
        <v>82</v>
      </c>
      <c r="F70" s="5">
        <v>2.34</v>
      </c>
      <c r="G70" s="6">
        <v>645.45000000000005</v>
      </c>
      <c r="H70" s="6">
        <v>790.48</v>
      </c>
      <c r="I70" s="6">
        <f t="shared" ref="I70:I77" si="1">ROUND(H70*F70,2)</f>
        <v>1849.72</v>
      </c>
    </row>
    <row r="71" spans="1:9" x14ac:dyDescent="0.25">
      <c r="A71" s="10" t="s">
        <v>212</v>
      </c>
      <c r="B71" s="4" t="s">
        <v>213</v>
      </c>
      <c r="C71" s="3" t="s">
        <v>214</v>
      </c>
      <c r="D71" s="4" t="s">
        <v>23</v>
      </c>
      <c r="E71" s="4" t="s">
        <v>82</v>
      </c>
      <c r="F71" s="5">
        <v>3.51</v>
      </c>
      <c r="G71" s="6">
        <v>43.22</v>
      </c>
      <c r="H71" s="6">
        <v>52.93</v>
      </c>
      <c r="I71" s="6">
        <f t="shared" si="1"/>
        <v>185.78</v>
      </c>
    </row>
    <row r="72" spans="1:9" ht="24.75" x14ac:dyDescent="0.25">
      <c r="A72" s="10" t="s">
        <v>215</v>
      </c>
      <c r="B72" s="4" t="s">
        <v>216</v>
      </c>
      <c r="C72" s="3" t="s">
        <v>217</v>
      </c>
      <c r="D72" s="4" t="s">
        <v>23</v>
      </c>
      <c r="E72" s="4" t="s">
        <v>24</v>
      </c>
      <c r="F72" s="5">
        <v>27</v>
      </c>
      <c r="G72" s="6">
        <v>136.83000000000001</v>
      </c>
      <c r="H72" s="6">
        <v>167.57</v>
      </c>
      <c r="I72" s="6">
        <f t="shared" si="1"/>
        <v>4524.3900000000003</v>
      </c>
    </row>
    <row r="73" spans="1:9" ht="16.5" x14ac:dyDescent="0.25">
      <c r="A73" s="10" t="s">
        <v>218</v>
      </c>
      <c r="B73" s="4" t="s">
        <v>219</v>
      </c>
      <c r="C73" s="3" t="s">
        <v>220</v>
      </c>
      <c r="D73" s="4" t="s">
        <v>35</v>
      </c>
      <c r="E73" s="4" t="s">
        <v>82</v>
      </c>
      <c r="F73" s="5">
        <v>1.22</v>
      </c>
      <c r="G73" s="6">
        <v>532.71</v>
      </c>
      <c r="H73" s="6">
        <v>652.4</v>
      </c>
      <c r="I73" s="6">
        <f t="shared" si="1"/>
        <v>795.93</v>
      </c>
    </row>
    <row r="74" spans="1:9" x14ac:dyDescent="0.25">
      <c r="A74" s="10" t="s">
        <v>221</v>
      </c>
      <c r="B74" s="4" t="s">
        <v>222</v>
      </c>
      <c r="C74" s="3" t="s">
        <v>223</v>
      </c>
      <c r="D74" s="4" t="s">
        <v>35</v>
      </c>
      <c r="E74" s="4" t="s">
        <v>24</v>
      </c>
      <c r="F74" s="5">
        <v>76.78</v>
      </c>
      <c r="G74" s="6">
        <v>60.11</v>
      </c>
      <c r="H74" s="6">
        <v>73.61</v>
      </c>
      <c r="I74" s="6">
        <f t="shared" si="1"/>
        <v>5651.78</v>
      </c>
    </row>
    <row r="75" spans="1:9" x14ac:dyDescent="0.25">
      <c r="A75" s="10" t="s">
        <v>224</v>
      </c>
      <c r="B75" s="4" t="s">
        <v>225</v>
      </c>
      <c r="C75" s="3" t="s">
        <v>226</v>
      </c>
      <c r="D75" s="4"/>
      <c r="E75" s="4" t="s">
        <v>47</v>
      </c>
      <c r="F75" s="5">
        <v>9</v>
      </c>
      <c r="G75" s="6">
        <v>12.15</v>
      </c>
      <c r="H75" s="6">
        <v>14.88</v>
      </c>
      <c r="I75" s="6">
        <f t="shared" si="1"/>
        <v>133.91999999999999</v>
      </c>
    </row>
    <row r="76" spans="1:9" x14ac:dyDescent="0.25">
      <c r="A76" s="10" t="s">
        <v>227</v>
      </c>
      <c r="B76" s="4" t="s">
        <v>228</v>
      </c>
      <c r="C76" s="3" t="s">
        <v>229</v>
      </c>
      <c r="D76" s="4" t="s">
        <v>35</v>
      </c>
      <c r="E76" s="4" t="s">
        <v>47</v>
      </c>
      <c r="F76" s="5">
        <v>29.27</v>
      </c>
      <c r="G76" s="6">
        <v>19.809999999999999</v>
      </c>
      <c r="H76" s="6">
        <v>24.26</v>
      </c>
      <c r="I76" s="6">
        <f t="shared" si="1"/>
        <v>710.09</v>
      </c>
    </row>
    <row r="77" spans="1:9" ht="16.5" x14ac:dyDescent="0.25">
      <c r="A77" s="10" t="s">
        <v>230</v>
      </c>
      <c r="B77" s="4" t="s">
        <v>231</v>
      </c>
      <c r="C77" s="3" t="s">
        <v>232</v>
      </c>
      <c r="D77" s="4" t="s">
        <v>23</v>
      </c>
      <c r="E77" s="4" t="s">
        <v>24</v>
      </c>
      <c r="F77" s="5">
        <v>402.06</v>
      </c>
      <c r="G77" s="6">
        <v>13.41</v>
      </c>
      <c r="H77" s="6">
        <v>16.420000000000002</v>
      </c>
      <c r="I77" s="6">
        <f t="shared" si="1"/>
        <v>6601.83</v>
      </c>
    </row>
    <row r="78" spans="1:9" ht="20.100000000000001" customHeight="1" x14ac:dyDescent="0.25">
      <c r="A78" s="9" t="s">
        <v>233</v>
      </c>
      <c r="B78" s="31" t="s">
        <v>234</v>
      </c>
      <c r="C78" s="32"/>
      <c r="D78" s="32"/>
      <c r="E78" s="32"/>
      <c r="F78" s="32"/>
      <c r="G78" s="32"/>
      <c r="H78" s="33"/>
      <c r="I78" s="2">
        <f>SUM(I79:I90)</f>
        <v>94455.180000000008</v>
      </c>
    </row>
    <row r="79" spans="1:9" ht="24.75" x14ac:dyDescent="0.25">
      <c r="A79" s="10" t="s">
        <v>235</v>
      </c>
      <c r="B79" s="4" t="s">
        <v>236</v>
      </c>
      <c r="C79" s="3" t="s">
        <v>237</v>
      </c>
      <c r="D79" s="4" t="s">
        <v>14</v>
      </c>
      <c r="E79" s="4" t="s">
        <v>132</v>
      </c>
      <c r="F79" s="5">
        <v>22.18</v>
      </c>
      <c r="G79" s="6">
        <v>232.06</v>
      </c>
      <c r="H79" s="6">
        <v>284.2</v>
      </c>
      <c r="I79" s="6">
        <f t="shared" ref="I79:I90" si="2">ROUND(H79*F79,2)</f>
        <v>6303.56</v>
      </c>
    </row>
    <row r="80" spans="1:9" x14ac:dyDescent="0.25">
      <c r="A80" s="10" t="s">
        <v>238</v>
      </c>
      <c r="B80" s="4" t="s">
        <v>239</v>
      </c>
      <c r="C80" s="3" t="s">
        <v>240</v>
      </c>
      <c r="D80" s="4" t="s">
        <v>35</v>
      </c>
      <c r="E80" s="4" t="s">
        <v>82</v>
      </c>
      <c r="F80" s="5">
        <v>12.42</v>
      </c>
      <c r="G80" s="6">
        <v>20.58</v>
      </c>
      <c r="H80" s="6">
        <v>25.2</v>
      </c>
      <c r="I80" s="6">
        <f t="shared" si="2"/>
        <v>312.98</v>
      </c>
    </row>
    <row r="81" spans="1:9" ht="24.75" x14ac:dyDescent="0.25">
      <c r="A81" s="10" t="s">
        <v>241</v>
      </c>
      <c r="B81" s="4" t="s">
        <v>134</v>
      </c>
      <c r="C81" s="3" t="s">
        <v>135</v>
      </c>
      <c r="D81" s="4" t="s">
        <v>23</v>
      </c>
      <c r="E81" s="4" t="s">
        <v>24</v>
      </c>
      <c r="F81" s="5">
        <v>22.18</v>
      </c>
      <c r="G81" s="6">
        <v>6.3</v>
      </c>
      <c r="H81" s="6">
        <v>7.71</v>
      </c>
      <c r="I81" s="6">
        <f t="shared" si="2"/>
        <v>171.01</v>
      </c>
    </row>
    <row r="82" spans="1:9" ht="24.75" x14ac:dyDescent="0.25">
      <c r="A82" s="10" t="s">
        <v>242</v>
      </c>
      <c r="B82" s="4" t="s">
        <v>137</v>
      </c>
      <c r="C82" s="3" t="s">
        <v>138</v>
      </c>
      <c r="D82" s="4" t="s">
        <v>23</v>
      </c>
      <c r="E82" s="4" t="s">
        <v>24</v>
      </c>
      <c r="F82" s="5">
        <v>22.18</v>
      </c>
      <c r="G82" s="6">
        <v>38.119999999999997</v>
      </c>
      <c r="H82" s="6">
        <v>46.68</v>
      </c>
      <c r="I82" s="6">
        <f t="shared" si="2"/>
        <v>1035.3599999999999</v>
      </c>
    </row>
    <row r="83" spans="1:9" ht="16.5" x14ac:dyDescent="0.25">
      <c r="A83" s="10" t="s">
        <v>243</v>
      </c>
      <c r="B83" s="4" t="s">
        <v>231</v>
      </c>
      <c r="C83" s="3" t="s">
        <v>232</v>
      </c>
      <c r="D83" s="4" t="s">
        <v>23</v>
      </c>
      <c r="E83" s="4" t="s">
        <v>24</v>
      </c>
      <c r="F83" s="5">
        <v>22.18</v>
      </c>
      <c r="G83" s="6">
        <v>13.41</v>
      </c>
      <c r="H83" s="6">
        <v>16.420000000000002</v>
      </c>
      <c r="I83" s="6">
        <f t="shared" si="2"/>
        <v>364.2</v>
      </c>
    </row>
    <row r="84" spans="1:9" x14ac:dyDescent="0.25">
      <c r="A84" s="10" t="s">
        <v>244</v>
      </c>
      <c r="B84" s="4" t="s">
        <v>245</v>
      </c>
      <c r="C84" s="3" t="s">
        <v>246</v>
      </c>
      <c r="D84" s="4" t="s">
        <v>14</v>
      </c>
      <c r="E84" s="4" t="s">
        <v>90</v>
      </c>
      <c r="F84" s="5">
        <v>25</v>
      </c>
      <c r="G84" s="6">
        <v>36.04</v>
      </c>
      <c r="H84" s="6">
        <v>44.13</v>
      </c>
      <c r="I84" s="6">
        <f t="shared" si="2"/>
        <v>1103.25</v>
      </c>
    </row>
    <row r="85" spans="1:9" ht="16.5" x14ac:dyDescent="0.25">
      <c r="A85" s="10" t="s">
        <v>247</v>
      </c>
      <c r="B85" s="4" t="s">
        <v>248</v>
      </c>
      <c r="C85" s="3" t="s">
        <v>249</v>
      </c>
      <c r="D85" s="4"/>
      <c r="E85" s="4" t="s">
        <v>82</v>
      </c>
      <c r="F85" s="5">
        <v>50</v>
      </c>
      <c r="G85" s="6">
        <v>244.01</v>
      </c>
      <c r="H85" s="6">
        <v>298.83</v>
      </c>
      <c r="I85" s="6">
        <f t="shared" si="2"/>
        <v>14941.5</v>
      </c>
    </row>
    <row r="86" spans="1:9" x14ac:dyDescent="0.25">
      <c r="A86" s="10" t="s">
        <v>250</v>
      </c>
      <c r="B86" s="4" t="s">
        <v>251</v>
      </c>
      <c r="C86" s="3" t="s">
        <v>240</v>
      </c>
      <c r="D86" s="4" t="s">
        <v>35</v>
      </c>
      <c r="E86" s="4" t="s">
        <v>24</v>
      </c>
      <c r="F86" s="5">
        <v>476.34</v>
      </c>
      <c r="G86" s="6">
        <v>4.2699999999999996</v>
      </c>
      <c r="H86" s="6">
        <v>5.22</v>
      </c>
      <c r="I86" s="6">
        <f t="shared" si="2"/>
        <v>2486.4899999999998</v>
      </c>
    </row>
    <row r="87" spans="1:9" ht="24.75" x14ac:dyDescent="0.25">
      <c r="A87" s="10" t="s">
        <v>252</v>
      </c>
      <c r="B87" s="4" t="s">
        <v>253</v>
      </c>
      <c r="C87" s="3" t="s">
        <v>254</v>
      </c>
      <c r="D87" s="4" t="s">
        <v>23</v>
      </c>
      <c r="E87" s="4" t="s">
        <v>82</v>
      </c>
      <c r="F87" s="5">
        <v>21.02</v>
      </c>
      <c r="G87" s="6">
        <v>760.79</v>
      </c>
      <c r="H87" s="6">
        <v>931.73</v>
      </c>
      <c r="I87" s="6">
        <f t="shared" si="2"/>
        <v>19584.96</v>
      </c>
    </row>
    <row r="88" spans="1:9" ht="16.5" x14ac:dyDescent="0.25">
      <c r="A88" s="10" t="s">
        <v>255</v>
      </c>
      <c r="B88" s="4" t="s">
        <v>256</v>
      </c>
      <c r="C88" s="3" t="s">
        <v>257</v>
      </c>
      <c r="D88" s="4"/>
      <c r="E88" s="4" t="s">
        <v>24</v>
      </c>
      <c r="F88" s="5">
        <v>499.95</v>
      </c>
      <c r="G88" s="6">
        <v>51.04</v>
      </c>
      <c r="H88" s="6">
        <v>62.5</v>
      </c>
      <c r="I88" s="6">
        <f t="shared" si="2"/>
        <v>31246.880000000001</v>
      </c>
    </row>
    <row r="89" spans="1:9" x14ac:dyDescent="0.25">
      <c r="A89" s="10" t="s">
        <v>258</v>
      </c>
      <c r="B89" s="4" t="s">
        <v>259</v>
      </c>
      <c r="C89" s="3" t="s">
        <v>260</v>
      </c>
      <c r="D89" s="4" t="s">
        <v>35</v>
      </c>
      <c r="E89" s="4" t="s">
        <v>47</v>
      </c>
      <c r="F89" s="5">
        <v>169.68</v>
      </c>
      <c r="G89" s="6">
        <v>7.76</v>
      </c>
      <c r="H89" s="6">
        <v>9.5</v>
      </c>
      <c r="I89" s="6">
        <f t="shared" si="2"/>
        <v>1611.96</v>
      </c>
    </row>
    <row r="90" spans="1:9" ht="16.5" x14ac:dyDescent="0.25">
      <c r="A90" s="10" t="s">
        <v>261</v>
      </c>
      <c r="B90" s="4" t="s">
        <v>262</v>
      </c>
      <c r="C90" s="3" t="s">
        <v>263</v>
      </c>
      <c r="D90" s="4" t="s">
        <v>35</v>
      </c>
      <c r="E90" s="4" t="s">
        <v>47</v>
      </c>
      <c r="F90" s="5">
        <v>305.25</v>
      </c>
      <c r="G90" s="6">
        <v>40.909999999999997</v>
      </c>
      <c r="H90" s="6">
        <v>50.1</v>
      </c>
      <c r="I90" s="6">
        <f t="shared" si="2"/>
        <v>15293.03</v>
      </c>
    </row>
    <row r="91" spans="1:9" ht="20.100000000000001" customHeight="1" x14ac:dyDescent="0.25">
      <c r="A91" s="9" t="s">
        <v>264</v>
      </c>
      <c r="B91" s="31" t="s">
        <v>265</v>
      </c>
      <c r="C91" s="32"/>
      <c r="D91" s="32"/>
      <c r="E91" s="32"/>
      <c r="F91" s="32"/>
      <c r="G91" s="32"/>
      <c r="H91" s="33"/>
      <c r="I91" s="2">
        <f>SUM(I92:I96)</f>
        <v>191631.97000000003</v>
      </c>
    </row>
    <row r="92" spans="1:9" ht="33" x14ac:dyDescent="0.25">
      <c r="A92" s="10" t="s">
        <v>266</v>
      </c>
      <c r="B92" s="4" t="s">
        <v>267</v>
      </c>
      <c r="C92" s="3" t="s">
        <v>268</v>
      </c>
      <c r="D92" s="4" t="s">
        <v>23</v>
      </c>
      <c r="E92" s="4" t="s">
        <v>47</v>
      </c>
      <c r="F92" s="5">
        <v>201.1</v>
      </c>
      <c r="G92" s="6">
        <v>506.92</v>
      </c>
      <c r="H92" s="6">
        <v>620.82000000000005</v>
      </c>
      <c r="I92" s="6">
        <f t="shared" ref="I92:I96" si="3">ROUND(H92*F92,2)</f>
        <v>124846.9</v>
      </c>
    </row>
    <row r="93" spans="1:9" ht="33" x14ac:dyDescent="0.25">
      <c r="A93" s="10" t="s">
        <v>269</v>
      </c>
      <c r="B93" s="4" t="s">
        <v>270</v>
      </c>
      <c r="C93" s="3" t="s">
        <v>271</v>
      </c>
      <c r="D93" s="4"/>
      <c r="E93" s="4" t="s">
        <v>47</v>
      </c>
      <c r="F93" s="5">
        <v>37.6</v>
      </c>
      <c r="G93" s="6">
        <v>689.43</v>
      </c>
      <c r="H93" s="6">
        <v>844.34</v>
      </c>
      <c r="I93" s="6">
        <f t="shared" si="3"/>
        <v>31747.18</v>
      </c>
    </row>
    <row r="94" spans="1:9" ht="16.5" x14ac:dyDescent="0.25">
      <c r="A94" s="10" t="s">
        <v>272</v>
      </c>
      <c r="B94" s="4" t="s">
        <v>273</v>
      </c>
      <c r="C94" s="3" t="s">
        <v>274</v>
      </c>
      <c r="D94" s="4"/>
      <c r="E94" s="4" t="s">
        <v>36</v>
      </c>
      <c r="F94" s="5">
        <v>48</v>
      </c>
      <c r="G94" s="6">
        <v>357.7</v>
      </c>
      <c r="H94" s="6">
        <v>438.07</v>
      </c>
      <c r="I94" s="6">
        <f t="shared" si="3"/>
        <v>21027.360000000001</v>
      </c>
    </row>
    <row r="95" spans="1:9" x14ac:dyDescent="0.25">
      <c r="A95" s="10" t="s">
        <v>275</v>
      </c>
      <c r="B95" s="4" t="s">
        <v>276</v>
      </c>
      <c r="C95" s="3" t="s">
        <v>277</v>
      </c>
      <c r="D95" s="4" t="s">
        <v>14</v>
      </c>
      <c r="E95" s="4" t="s">
        <v>15</v>
      </c>
      <c r="F95" s="5">
        <v>2</v>
      </c>
      <c r="G95" s="6">
        <v>3108.78</v>
      </c>
      <c r="H95" s="6">
        <v>3807.32</v>
      </c>
      <c r="I95" s="6">
        <f t="shared" si="3"/>
        <v>7614.64</v>
      </c>
    </row>
    <row r="96" spans="1:9" ht="24.75" x14ac:dyDescent="0.25">
      <c r="A96" s="10" t="s">
        <v>278</v>
      </c>
      <c r="B96" s="4" t="s">
        <v>183</v>
      </c>
      <c r="C96" s="3" t="s">
        <v>184</v>
      </c>
      <c r="D96" s="4" t="s">
        <v>23</v>
      </c>
      <c r="E96" s="4" t="s">
        <v>24</v>
      </c>
      <c r="F96" s="5">
        <v>229.49</v>
      </c>
      <c r="G96" s="6">
        <v>22.76</v>
      </c>
      <c r="H96" s="6">
        <v>27.87</v>
      </c>
      <c r="I96" s="6">
        <f t="shared" si="3"/>
        <v>6395.89</v>
      </c>
    </row>
    <row r="97" spans="1:9" ht="20.100000000000001" customHeight="1" x14ac:dyDescent="0.25">
      <c r="A97" s="9" t="s">
        <v>279</v>
      </c>
      <c r="B97" s="31" t="s">
        <v>280</v>
      </c>
      <c r="C97" s="32"/>
      <c r="D97" s="32"/>
      <c r="E97" s="32"/>
      <c r="F97" s="32"/>
      <c r="G97" s="32"/>
      <c r="H97" s="33"/>
      <c r="I97" s="2">
        <f>SUM(I98:I99)</f>
        <v>18011.669999999998</v>
      </c>
    </row>
    <row r="98" spans="1:9" x14ac:dyDescent="0.25">
      <c r="A98" s="10" t="s">
        <v>281</v>
      </c>
      <c r="B98" s="4" t="s">
        <v>282</v>
      </c>
      <c r="C98" s="3" t="s">
        <v>283</v>
      </c>
      <c r="D98" s="4" t="s">
        <v>35</v>
      </c>
      <c r="E98" s="4" t="s">
        <v>24</v>
      </c>
      <c r="F98" s="5">
        <v>726.57</v>
      </c>
      <c r="G98" s="6">
        <v>5.12</v>
      </c>
      <c r="H98" s="6">
        <v>6.27</v>
      </c>
      <c r="I98" s="6">
        <f t="shared" ref="I98:I99" si="4">ROUND(H98*F98,2)</f>
        <v>4555.59</v>
      </c>
    </row>
    <row r="99" spans="1:9" x14ac:dyDescent="0.25">
      <c r="A99" s="10" t="s">
        <v>284</v>
      </c>
      <c r="B99" s="4" t="s">
        <v>285</v>
      </c>
      <c r="C99" s="3" t="s">
        <v>286</v>
      </c>
      <c r="D99" s="4" t="s">
        <v>35</v>
      </c>
      <c r="E99" s="4" t="s">
        <v>24</v>
      </c>
      <c r="F99" s="5">
        <v>726.57</v>
      </c>
      <c r="G99" s="6">
        <v>15.13</v>
      </c>
      <c r="H99" s="6">
        <v>18.52</v>
      </c>
      <c r="I99" s="6">
        <f t="shared" si="4"/>
        <v>13456.08</v>
      </c>
    </row>
    <row r="100" spans="1:9" ht="15" customHeight="1" x14ac:dyDescent="0.25">
      <c r="A100" s="11"/>
      <c r="B100" s="7"/>
      <c r="C100" s="7"/>
      <c r="D100" s="7"/>
      <c r="E100" s="7"/>
      <c r="F100" s="7"/>
      <c r="G100" s="7"/>
      <c r="H100" s="8" t="s">
        <v>287</v>
      </c>
      <c r="I100" s="2">
        <f>I4+I15+I17+I28+I31+I41+I47+I60+I78+I91+I97</f>
        <v>802666.00000000012</v>
      </c>
    </row>
  </sheetData>
  <mergeCells count="20">
    <mergeCell ref="A1:I1"/>
    <mergeCell ref="A2:A3"/>
    <mergeCell ref="B2:B3"/>
    <mergeCell ref="C2:C3"/>
    <mergeCell ref="D2:D3"/>
    <mergeCell ref="E2:E3"/>
    <mergeCell ref="F2:F3"/>
    <mergeCell ref="G2:H2"/>
    <mergeCell ref="I2:I3"/>
    <mergeCell ref="B4:H4"/>
    <mergeCell ref="B15:H15"/>
    <mergeCell ref="B17:H17"/>
    <mergeCell ref="B28:H28"/>
    <mergeCell ref="B31:H31"/>
    <mergeCell ref="B97:H97"/>
    <mergeCell ref="B41:H41"/>
    <mergeCell ref="B47:H47"/>
    <mergeCell ref="B60:H60"/>
    <mergeCell ref="B78:H78"/>
    <mergeCell ref="B91:H91"/>
  </mergeCells>
  <pageMargins left="0.59" right="0" top="0.76" bottom="1.1200000000000001" header="0.23622047244094491" footer="0.23"/>
  <pageSetup paperSize="9" scale="85" orientation="portrait" r:id="rId1"/>
  <headerFooter scaleWithDoc="0">
    <oddHeader>&amp;L&amp;G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6"/>
  <sheetViews>
    <sheetView workbookViewId="0">
      <selection activeCell="D26" sqref="D26"/>
    </sheetView>
  </sheetViews>
  <sheetFormatPr defaultRowHeight="15" x14ac:dyDescent="0.25"/>
  <cols>
    <col min="1" max="1" width="7.42578125" style="29" customWidth="1"/>
    <col min="2" max="2" width="27.85546875" style="13" customWidth="1"/>
    <col min="3" max="3" width="11" style="13" customWidth="1"/>
    <col min="4" max="7" width="9.42578125" style="13" customWidth="1"/>
    <col min="8" max="8" width="8.140625" style="13" customWidth="1"/>
    <col min="9" max="9" width="1.28515625" style="13" customWidth="1"/>
    <col min="10" max="10" width="9.42578125" style="13" customWidth="1"/>
    <col min="11" max="11" width="12.5703125" style="13" customWidth="1"/>
    <col min="12" max="16384" width="9.140625" style="13"/>
  </cols>
  <sheetData>
    <row r="1" spans="1:11" ht="27" customHeight="1" x14ac:dyDescent="0.25">
      <c r="A1" s="42" t="s">
        <v>298</v>
      </c>
      <c r="B1" s="43"/>
      <c r="C1" s="43"/>
      <c r="D1" s="43"/>
      <c r="E1" s="43"/>
      <c r="F1" s="43"/>
      <c r="G1" s="43"/>
      <c r="H1" s="43"/>
      <c r="I1" s="43"/>
      <c r="J1" s="43"/>
      <c r="K1" s="44"/>
    </row>
    <row r="2" spans="1:11" ht="15.95" customHeight="1" x14ac:dyDescent="0.25">
      <c r="A2" s="30" t="s">
        <v>0</v>
      </c>
      <c r="B2" s="30" t="s">
        <v>2</v>
      </c>
      <c r="C2" s="30" t="s">
        <v>290</v>
      </c>
      <c r="D2" s="30" t="s">
        <v>291</v>
      </c>
      <c r="E2" s="30" t="s">
        <v>292</v>
      </c>
      <c r="F2" s="30" t="s">
        <v>293</v>
      </c>
      <c r="G2" s="30" t="s">
        <v>294</v>
      </c>
      <c r="H2" s="52" t="s">
        <v>295</v>
      </c>
      <c r="I2" s="52"/>
      <c r="J2" s="30" t="s">
        <v>296</v>
      </c>
      <c r="K2" s="30" t="s">
        <v>297</v>
      </c>
    </row>
    <row r="3" spans="1:11" ht="12" customHeight="1" x14ac:dyDescent="0.25">
      <c r="A3" s="45" t="s">
        <v>9</v>
      </c>
      <c r="B3" s="46" t="s">
        <v>10</v>
      </c>
      <c r="C3" s="47">
        <v>41286.980000000003</v>
      </c>
      <c r="D3" s="14">
        <v>0.75</v>
      </c>
      <c r="E3" s="14">
        <v>0.05</v>
      </c>
      <c r="F3" s="14">
        <v>0.05</v>
      </c>
      <c r="G3" s="14">
        <v>0.05</v>
      </c>
      <c r="H3" s="48">
        <v>0.05</v>
      </c>
      <c r="I3" s="48"/>
      <c r="J3" s="14">
        <v>0.05</v>
      </c>
      <c r="K3" s="15">
        <v>1</v>
      </c>
    </row>
    <row r="4" spans="1:11" ht="12.95" customHeight="1" x14ac:dyDescent="0.25">
      <c r="A4" s="45"/>
      <c r="B4" s="46"/>
      <c r="C4" s="47"/>
      <c r="D4" s="16">
        <f>ROUND(D3*$K$4,2)</f>
        <v>30965.24</v>
      </c>
      <c r="E4" s="16">
        <f>E3*$K$4</f>
        <v>2064.3494999999998</v>
      </c>
      <c r="F4" s="16">
        <f>F3*$K$4</f>
        <v>2064.3494999999998</v>
      </c>
      <c r="G4" s="16">
        <f>G3*$K$4</f>
        <v>2064.3494999999998</v>
      </c>
      <c r="H4" s="50">
        <f>H3*K4</f>
        <v>2064.3494999999998</v>
      </c>
      <c r="I4" s="51"/>
      <c r="J4" s="16">
        <f>J3*$K$4</f>
        <v>2064.3494999999998</v>
      </c>
      <c r="K4" s="17">
        <f>orcamento!I4</f>
        <v>41286.99</v>
      </c>
    </row>
    <row r="5" spans="1:11" ht="12" customHeight="1" x14ac:dyDescent="0.25">
      <c r="A5" s="45" t="s">
        <v>52</v>
      </c>
      <c r="B5" s="46" t="s">
        <v>53</v>
      </c>
      <c r="C5" s="47">
        <v>67608.28</v>
      </c>
      <c r="D5" s="14">
        <v>0.1298</v>
      </c>
      <c r="E5" s="14">
        <v>0.1076</v>
      </c>
      <c r="F5" s="14">
        <v>0.17129999999999998</v>
      </c>
      <c r="G5" s="14">
        <v>0.18920000000000001</v>
      </c>
      <c r="H5" s="48">
        <v>0.32369999999999999</v>
      </c>
      <c r="I5" s="48"/>
      <c r="J5" s="14">
        <v>7.8399999999999997E-2</v>
      </c>
      <c r="K5" s="15">
        <v>1</v>
      </c>
    </row>
    <row r="6" spans="1:11" ht="12.95" customHeight="1" x14ac:dyDescent="0.25">
      <c r="A6" s="45"/>
      <c r="B6" s="46"/>
      <c r="C6" s="47"/>
      <c r="D6" s="16">
        <f>D5*$K$6</f>
        <v>8775.5547439999991</v>
      </c>
      <c r="E6" s="16">
        <f t="shared" ref="E6:J6" si="0">E5*$K$6</f>
        <v>7274.650928</v>
      </c>
      <c r="F6" s="16">
        <f t="shared" si="0"/>
        <v>11581.298363999998</v>
      </c>
      <c r="G6" s="16">
        <f t="shared" si="0"/>
        <v>12791.486576000001</v>
      </c>
      <c r="H6" s="50">
        <f t="shared" si="0"/>
        <v>21884.800235999999</v>
      </c>
      <c r="I6" s="51"/>
      <c r="J6" s="16">
        <f t="shared" si="0"/>
        <v>5300.4891520000001</v>
      </c>
      <c r="K6" s="17">
        <f>orcamento!I15</f>
        <v>67608.28</v>
      </c>
    </row>
    <row r="7" spans="1:11" ht="12" customHeight="1" x14ac:dyDescent="0.25">
      <c r="A7" s="45" t="s">
        <v>56</v>
      </c>
      <c r="B7" s="46" t="s">
        <v>57</v>
      </c>
      <c r="C7" s="47">
        <v>24352.2</v>
      </c>
      <c r="D7" s="14">
        <v>1</v>
      </c>
      <c r="E7" s="18"/>
      <c r="F7" s="18"/>
      <c r="G7" s="18"/>
      <c r="H7" s="19"/>
      <c r="I7" s="20"/>
      <c r="J7" s="18"/>
      <c r="K7" s="15">
        <v>1</v>
      </c>
    </row>
    <row r="8" spans="1:11" ht="12.95" customHeight="1" x14ac:dyDescent="0.25">
      <c r="A8" s="45"/>
      <c r="B8" s="46"/>
      <c r="C8" s="47"/>
      <c r="D8" s="16">
        <f>D7*K8</f>
        <v>24352.239999999998</v>
      </c>
      <c r="E8" s="21"/>
      <c r="F8" s="21"/>
      <c r="G8" s="21"/>
      <c r="H8" s="22"/>
      <c r="I8" s="23"/>
      <c r="J8" s="21"/>
      <c r="K8" s="17">
        <f>orcamento!I17</f>
        <v>24352.239999999998</v>
      </c>
    </row>
    <row r="9" spans="1:11" ht="12" customHeight="1" x14ac:dyDescent="0.25">
      <c r="A9" s="45" t="s">
        <v>91</v>
      </c>
      <c r="B9" s="46" t="s">
        <v>92</v>
      </c>
      <c r="C9" s="47">
        <v>41763.910000000003</v>
      </c>
      <c r="D9" s="14">
        <v>1</v>
      </c>
      <c r="E9" s="18"/>
      <c r="F9" s="18"/>
      <c r="G9" s="18"/>
      <c r="H9" s="19"/>
      <c r="I9" s="20"/>
      <c r="J9" s="18"/>
      <c r="K9" s="15">
        <v>1</v>
      </c>
    </row>
    <row r="10" spans="1:11" ht="12.95" customHeight="1" x14ac:dyDescent="0.25">
      <c r="A10" s="45"/>
      <c r="B10" s="46"/>
      <c r="C10" s="47"/>
      <c r="D10" s="16">
        <f>D9*K10</f>
        <v>41763.910000000003</v>
      </c>
      <c r="E10" s="21"/>
      <c r="F10" s="21"/>
      <c r="G10" s="21"/>
      <c r="H10" s="22"/>
      <c r="I10" s="23"/>
      <c r="J10" s="21"/>
      <c r="K10" s="17">
        <f>orcamento!I28</f>
        <v>41763.910000000003</v>
      </c>
    </row>
    <row r="11" spans="1:11" ht="12" customHeight="1" x14ac:dyDescent="0.25">
      <c r="A11" s="45" t="s">
        <v>97</v>
      </c>
      <c r="B11" s="46" t="s">
        <v>98</v>
      </c>
      <c r="C11" s="47">
        <v>25399.8</v>
      </c>
      <c r="D11" s="18"/>
      <c r="E11" s="18"/>
      <c r="F11" s="18"/>
      <c r="G11" s="14">
        <v>0.5</v>
      </c>
      <c r="H11" s="48">
        <v>0.5</v>
      </c>
      <c r="I11" s="48"/>
      <c r="J11" s="18"/>
      <c r="K11" s="15">
        <v>1</v>
      </c>
    </row>
    <row r="12" spans="1:11" ht="12.95" customHeight="1" x14ac:dyDescent="0.25">
      <c r="A12" s="45"/>
      <c r="B12" s="46"/>
      <c r="C12" s="47"/>
      <c r="D12" s="21"/>
      <c r="E12" s="21"/>
      <c r="F12" s="21"/>
      <c r="G12" s="16">
        <f>G11*K12</f>
        <v>12699.91</v>
      </c>
      <c r="H12" s="41">
        <f>H11*K12</f>
        <v>12699.91</v>
      </c>
      <c r="I12" s="41"/>
      <c r="J12" s="21"/>
      <c r="K12" s="17">
        <f>orcamento!I31</f>
        <v>25399.82</v>
      </c>
    </row>
    <row r="13" spans="1:11" ht="12" customHeight="1" x14ac:dyDescent="0.25">
      <c r="A13" s="45" t="s">
        <v>127</v>
      </c>
      <c r="B13" s="46" t="s">
        <v>128</v>
      </c>
      <c r="C13" s="47">
        <v>11371.76</v>
      </c>
      <c r="D13" s="18"/>
      <c r="E13" s="18"/>
      <c r="F13" s="18"/>
      <c r="G13" s="18"/>
      <c r="H13" s="19"/>
      <c r="I13" s="20"/>
      <c r="J13" s="14">
        <v>1</v>
      </c>
      <c r="K13" s="15">
        <v>1</v>
      </c>
    </row>
    <row r="14" spans="1:11" ht="12.95" customHeight="1" x14ac:dyDescent="0.25">
      <c r="A14" s="45"/>
      <c r="B14" s="46"/>
      <c r="C14" s="47"/>
      <c r="D14" s="21"/>
      <c r="E14" s="21"/>
      <c r="F14" s="21"/>
      <c r="G14" s="21"/>
      <c r="H14" s="22"/>
      <c r="I14" s="23"/>
      <c r="J14" s="16">
        <f>J13*K14</f>
        <v>11371.77</v>
      </c>
      <c r="K14" s="17">
        <f>orcamento!I41</f>
        <v>11371.77</v>
      </c>
    </row>
    <row r="15" spans="1:11" ht="12" customHeight="1" x14ac:dyDescent="0.25">
      <c r="A15" s="45" t="s">
        <v>145</v>
      </c>
      <c r="B15" s="46" t="s">
        <v>146</v>
      </c>
      <c r="C15" s="47">
        <v>252113.2</v>
      </c>
      <c r="D15" s="18"/>
      <c r="E15" s="14">
        <v>0.25</v>
      </c>
      <c r="F15" s="14">
        <v>0.25</v>
      </c>
      <c r="G15" s="14">
        <v>0.25</v>
      </c>
      <c r="H15" s="48">
        <v>0.25</v>
      </c>
      <c r="I15" s="48"/>
      <c r="J15" s="18"/>
      <c r="K15" s="15">
        <v>1</v>
      </c>
    </row>
    <row r="16" spans="1:11" ht="12.95" customHeight="1" x14ac:dyDescent="0.25">
      <c r="A16" s="45"/>
      <c r="B16" s="46"/>
      <c r="C16" s="47"/>
      <c r="D16" s="21"/>
      <c r="E16" s="16">
        <f>E15*$K$16</f>
        <v>63028.310000000005</v>
      </c>
      <c r="F16" s="16">
        <f t="shared" ref="F16:H16" si="1">F15*$K$16</f>
        <v>63028.310000000005</v>
      </c>
      <c r="G16" s="16">
        <f t="shared" si="1"/>
        <v>63028.310000000005</v>
      </c>
      <c r="H16" s="50">
        <f t="shared" si="1"/>
        <v>63028.310000000005</v>
      </c>
      <c r="I16" s="51"/>
      <c r="J16" s="21"/>
      <c r="K16" s="17">
        <f>orcamento!I47</f>
        <v>252113.24000000002</v>
      </c>
    </row>
    <row r="17" spans="1:11" ht="12" customHeight="1" x14ac:dyDescent="0.25">
      <c r="A17" s="45" t="s">
        <v>185</v>
      </c>
      <c r="B17" s="46" t="s">
        <v>186</v>
      </c>
      <c r="C17" s="47">
        <v>34670.839999999997</v>
      </c>
      <c r="D17" s="18"/>
      <c r="E17" s="14">
        <v>0.4</v>
      </c>
      <c r="F17" s="14">
        <v>0.4</v>
      </c>
      <c r="G17" s="18"/>
      <c r="H17" s="19"/>
      <c r="I17" s="20"/>
      <c r="J17" s="14">
        <v>0.2</v>
      </c>
      <c r="K17" s="15">
        <v>1</v>
      </c>
    </row>
    <row r="18" spans="1:11" ht="12.95" customHeight="1" x14ac:dyDescent="0.25">
      <c r="A18" s="45"/>
      <c r="B18" s="46"/>
      <c r="C18" s="47"/>
      <c r="D18" s="21"/>
      <c r="E18" s="16">
        <f>E17*$K$18</f>
        <v>13868.372000000001</v>
      </c>
      <c r="F18" s="16">
        <f>F17*$K$18</f>
        <v>13868.372000000001</v>
      </c>
      <c r="G18" s="21"/>
      <c r="H18" s="22"/>
      <c r="I18" s="23"/>
      <c r="J18" s="16">
        <f>J17*$K$18</f>
        <v>6934.1860000000006</v>
      </c>
      <c r="K18" s="17">
        <f>orcamento!I60</f>
        <v>34670.93</v>
      </c>
    </row>
    <row r="19" spans="1:11" ht="12" customHeight="1" x14ac:dyDescent="0.25">
      <c r="A19" s="45" t="s">
        <v>233</v>
      </c>
      <c r="B19" s="46" t="s">
        <v>234</v>
      </c>
      <c r="C19" s="47">
        <v>94455.13</v>
      </c>
      <c r="D19" s="18"/>
      <c r="E19" s="18"/>
      <c r="F19" s="14">
        <v>0.5</v>
      </c>
      <c r="G19" s="14">
        <v>0.25</v>
      </c>
      <c r="H19" s="48">
        <v>0.25</v>
      </c>
      <c r="I19" s="48"/>
      <c r="J19" s="18"/>
      <c r="K19" s="15">
        <v>1</v>
      </c>
    </row>
    <row r="20" spans="1:11" ht="12.95" customHeight="1" x14ac:dyDescent="0.25">
      <c r="A20" s="45"/>
      <c r="B20" s="46"/>
      <c r="C20" s="47"/>
      <c r="D20" s="21"/>
      <c r="E20" s="21"/>
      <c r="F20" s="16">
        <f>TRUNC(F19*$K$20,2)</f>
        <v>47227.59</v>
      </c>
      <c r="G20" s="16">
        <f>TRUNC(G19*$K$20,2)</f>
        <v>23613.79</v>
      </c>
      <c r="H20" s="41">
        <v>23613.795000000002</v>
      </c>
      <c r="I20" s="41"/>
      <c r="J20" s="21"/>
      <c r="K20" s="17">
        <f>orcamento!I78</f>
        <v>94455.180000000008</v>
      </c>
    </row>
    <row r="21" spans="1:11" ht="12" customHeight="1" x14ac:dyDescent="0.25">
      <c r="A21" s="45" t="s">
        <v>264</v>
      </c>
      <c r="B21" s="46" t="s">
        <v>265</v>
      </c>
      <c r="C21" s="47">
        <v>191631.96</v>
      </c>
      <c r="D21" s="18"/>
      <c r="E21" s="18"/>
      <c r="F21" s="18"/>
      <c r="G21" s="14">
        <v>0.2</v>
      </c>
      <c r="H21" s="48">
        <v>0.6</v>
      </c>
      <c r="I21" s="48"/>
      <c r="J21" s="14">
        <v>0.2</v>
      </c>
      <c r="K21" s="15">
        <v>1</v>
      </c>
    </row>
    <row r="22" spans="1:11" ht="12.95" customHeight="1" x14ac:dyDescent="0.25">
      <c r="A22" s="45"/>
      <c r="B22" s="46"/>
      <c r="C22" s="47"/>
      <c r="D22" s="21"/>
      <c r="E22" s="21"/>
      <c r="F22" s="21"/>
      <c r="G22" s="16">
        <f>G21*$K$22</f>
        <v>38326.394000000008</v>
      </c>
      <c r="H22" s="50">
        <f t="shared" ref="H22:J22" si="2">H21*$K$22</f>
        <v>114979.18200000002</v>
      </c>
      <c r="I22" s="51"/>
      <c r="J22" s="16">
        <f t="shared" si="2"/>
        <v>38326.394000000008</v>
      </c>
      <c r="K22" s="17">
        <f>orcamento!I91</f>
        <v>191631.97000000003</v>
      </c>
    </row>
    <row r="23" spans="1:11" ht="12" customHeight="1" x14ac:dyDescent="0.25">
      <c r="A23" s="45" t="s">
        <v>279</v>
      </c>
      <c r="B23" s="46" t="s">
        <v>280</v>
      </c>
      <c r="C23" s="47">
        <v>18011.66</v>
      </c>
      <c r="D23" s="18"/>
      <c r="E23" s="18"/>
      <c r="F23" s="18"/>
      <c r="G23" s="18"/>
      <c r="H23" s="48">
        <v>0.5</v>
      </c>
      <c r="I23" s="48"/>
      <c r="J23" s="14">
        <v>0.5</v>
      </c>
      <c r="K23" s="15">
        <v>1</v>
      </c>
    </row>
    <row r="24" spans="1:11" ht="12.95" customHeight="1" x14ac:dyDescent="0.25">
      <c r="A24" s="45"/>
      <c r="B24" s="46"/>
      <c r="C24" s="47"/>
      <c r="D24" s="21"/>
      <c r="E24" s="21"/>
      <c r="F24" s="21"/>
      <c r="G24" s="21"/>
      <c r="H24" s="41">
        <f>TRUNC(H23*$K$24,2)</f>
        <v>9005.83</v>
      </c>
      <c r="I24" s="41"/>
      <c r="J24" s="16">
        <f>ROUND(J23*K24,2)</f>
        <v>9005.84</v>
      </c>
      <c r="K24" s="17">
        <f>orcamento!I97</f>
        <v>18011.669999999998</v>
      </c>
    </row>
    <row r="25" spans="1:11" ht="12" customHeight="1" x14ac:dyDescent="0.25">
      <c r="A25" s="27"/>
      <c r="B25" s="24"/>
      <c r="C25" s="49">
        <v>802665.72</v>
      </c>
      <c r="D25" s="25">
        <f>D4+D6+D8+D10+D12+D14+D16+D18+D20+D22+D24</f>
        <v>105856.94474400001</v>
      </c>
      <c r="E25" s="25">
        <f>E4+E6+E8+E10+E12+E14+E16+E18+E20+E22+E24</f>
        <v>86235.682428</v>
      </c>
      <c r="F25" s="25">
        <f>F4+F6+F8+F10+F12+F14+F16+F18+F20+F22+F24</f>
        <v>137769.919864</v>
      </c>
      <c r="G25" s="25">
        <f>G4+G6+G8+G10+G12+G14+G16+G18+G20+G22+G24+0.01</f>
        <v>152524.25007600003</v>
      </c>
      <c r="H25" s="50">
        <f t="shared" ref="H25" si="3">H4+H6+H8+H10+H12+H14+H16+H18+H20+H22+H24</f>
        <v>247276.17673599999</v>
      </c>
      <c r="I25" s="51"/>
      <c r="J25" s="25">
        <f>J4+J6+J8+J10+J12+J14+J16+J18+J20+J22+J24</f>
        <v>73003.028652000008</v>
      </c>
      <c r="K25" s="41">
        <f>K24+K22+K20+K18+K16+K12+K10+K14+K8+K6+K4</f>
        <v>802666</v>
      </c>
    </row>
    <row r="26" spans="1:11" ht="12.95" customHeight="1" x14ac:dyDescent="0.25">
      <c r="A26" s="28"/>
      <c r="B26" s="26"/>
      <c r="C26" s="49"/>
      <c r="D26" s="16">
        <f>D25</f>
        <v>105856.94474400001</v>
      </c>
      <c r="E26" s="16">
        <f>D26+E25</f>
        <v>192092.62717200001</v>
      </c>
      <c r="F26" s="16">
        <f>E26+F25</f>
        <v>329862.547036</v>
      </c>
      <c r="G26" s="16">
        <f>F26+G25</f>
        <v>482386.79711200006</v>
      </c>
      <c r="H26" s="41">
        <f>G26+H25</f>
        <v>729662.97384800005</v>
      </c>
      <c r="I26" s="41"/>
      <c r="J26" s="16">
        <f>H26+J25</f>
        <v>802666.00250000006</v>
      </c>
      <c r="K26" s="41"/>
    </row>
  </sheetData>
  <mergeCells count="53">
    <mergeCell ref="A7:A8"/>
    <mergeCell ref="B7:B8"/>
    <mergeCell ref="C7:C8"/>
    <mergeCell ref="H2:I2"/>
    <mergeCell ref="A3:A4"/>
    <mergeCell ref="B3:B4"/>
    <mergeCell ref="C3:C4"/>
    <mergeCell ref="H3:I3"/>
    <mergeCell ref="H4:I4"/>
    <mergeCell ref="A5:A6"/>
    <mergeCell ref="B5:B6"/>
    <mergeCell ref="C5:C6"/>
    <mergeCell ref="H5:I5"/>
    <mergeCell ref="H6:I6"/>
    <mergeCell ref="A9:A10"/>
    <mergeCell ref="B9:B10"/>
    <mergeCell ref="C9:C10"/>
    <mergeCell ref="A11:A12"/>
    <mergeCell ref="B11:B12"/>
    <mergeCell ref="C11:C12"/>
    <mergeCell ref="A15:A16"/>
    <mergeCell ref="B15:B16"/>
    <mergeCell ref="C15:C16"/>
    <mergeCell ref="H15:I15"/>
    <mergeCell ref="H16:I16"/>
    <mergeCell ref="H11:I11"/>
    <mergeCell ref="H12:I12"/>
    <mergeCell ref="A13:A14"/>
    <mergeCell ref="B13:B14"/>
    <mergeCell ref="C13:C14"/>
    <mergeCell ref="H22:I22"/>
    <mergeCell ref="A17:A18"/>
    <mergeCell ref="B17:B18"/>
    <mergeCell ref="C17:C18"/>
    <mergeCell ref="A19:A20"/>
    <mergeCell ref="B19:B20"/>
    <mergeCell ref="C19:C20"/>
    <mergeCell ref="K25:K26"/>
    <mergeCell ref="H26:I26"/>
    <mergeCell ref="A1:K1"/>
    <mergeCell ref="A23:A24"/>
    <mergeCell ref="B23:B24"/>
    <mergeCell ref="C23:C24"/>
    <mergeCell ref="H23:I23"/>
    <mergeCell ref="H24:I24"/>
    <mergeCell ref="C25:C26"/>
    <mergeCell ref="H25:I25"/>
    <mergeCell ref="H19:I19"/>
    <mergeCell ref="H20:I20"/>
    <mergeCell ref="A21:A22"/>
    <mergeCell ref="B21:B22"/>
    <mergeCell ref="C21:C22"/>
    <mergeCell ref="H21:I21"/>
  </mergeCells>
  <printOptions horizontalCentered="1"/>
  <pageMargins left="0.38" right="0" top="0.98425196850393704" bottom="1.07" header="0.33" footer="0.23"/>
  <pageSetup paperSize="9" orientation="landscape" r:id="rId1"/>
  <headerFooter scaleWithDoc="0">
    <oddHeader>&amp;L&amp;G</oddHeader>
    <oddFooter>&amp;C&amp;G</oddFooter>
  </headerFooter>
  <ignoredErrors>
    <ignoredError sqref="G25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orcamento</vt:lpstr>
      <vt:lpstr>cronograma</vt:lpstr>
      <vt:lpstr>cronograma!JR_PAGE_ANCHOR_0_1</vt:lpstr>
      <vt:lpstr>JR_PAGE_ANCHOR_0_1</vt:lpstr>
      <vt:lpstr>orcamento!Titulos_de_impressao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2022-09-26T18:10:52Z</dcterms:created>
  <dcterms:modified xsi:type="dcterms:W3CDTF">2022-09-26T20:22:26Z</dcterms:modified>
</cp:coreProperties>
</file>