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S:\ORCAMENTO\ARQUIVOS\CONCOR PREFEITURAS\SANTA LUZIA\2023\EDITAL 46-23 - PAVIMENTAÇÃO\PROPOSTA\"/>
    </mc:Choice>
  </mc:AlternateContent>
  <bookViews>
    <workbookView xWindow="0" yWindow="0" windowWidth="20490" windowHeight="7155" activeTab="1"/>
  </bookViews>
  <sheets>
    <sheet name="Orçamento Sintético" sheetId="1" r:id="rId1"/>
    <sheet name="Orçamento Analítico " sheetId="6" r:id="rId2"/>
    <sheet name="BDI" sheetId="5" r:id="rId3"/>
  </sheets>
  <externalReferences>
    <externalReference r:id="rId4"/>
    <externalReference r:id="rId5"/>
    <externalReference r:id="rId6"/>
    <externalReference r:id="rId7"/>
    <externalReference r:id="rId8"/>
    <externalReference r:id="rId9"/>
    <externalReference r:id="rId10"/>
  </externalReferences>
  <definedNames>
    <definedName name="\0">#REF!</definedName>
    <definedName name="_________________________esc15">#REF!</definedName>
    <definedName name="_________________________esc4">#REF!</definedName>
    <definedName name="_________________________esc6">#REF!</definedName>
    <definedName name="________________________esc15">#REF!</definedName>
    <definedName name="________________________esc4">#REF!</definedName>
    <definedName name="________________________esc6">#REF!</definedName>
    <definedName name="_______________________esc15">#REF!</definedName>
    <definedName name="_______________________esc4">#REF!</definedName>
    <definedName name="_______________________esc6">#REF!</definedName>
    <definedName name="______________________esc15">#REF!</definedName>
    <definedName name="______________________esc4">#REF!</definedName>
    <definedName name="______________________esc6">#REF!</definedName>
    <definedName name="____________________esc15">#REF!</definedName>
    <definedName name="____________________esc4">#REF!</definedName>
    <definedName name="____________________esc6">#REF!</definedName>
    <definedName name="___________________esc15">#REF!</definedName>
    <definedName name="___________________esc4">#REF!</definedName>
    <definedName name="___________________esc6">#REF!</definedName>
    <definedName name="__________________esc15">#REF!</definedName>
    <definedName name="__________________esc4">#REF!</definedName>
    <definedName name="__________________esc6">#REF!</definedName>
    <definedName name="_________________esc15">#REF!</definedName>
    <definedName name="_________________esc4">#REF!</definedName>
    <definedName name="_________________esc6">#REF!</definedName>
    <definedName name="_______________esc15">#REF!</definedName>
    <definedName name="_______________esc4">#REF!</definedName>
    <definedName name="_______________esc6">#REF!</definedName>
    <definedName name="______________esc15">#REF!</definedName>
    <definedName name="______________esc4">#REF!</definedName>
    <definedName name="______________esc6">#REF!</definedName>
    <definedName name="_____________esc15">#REF!</definedName>
    <definedName name="_____________esc4">#REF!</definedName>
    <definedName name="_____________esc6">#REF!</definedName>
    <definedName name="____________esc15">#REF!</definedName>
    <definedName name="____________esc4">#REF!</definedName>
    <definedName name="____________esc6">#REF!</definedName>
    <definedName name="___________esc15">#REF!</definedName>
    <definedName name="___________esc4">#REF!</definedName>
    <definedName name="___________esc6">#REF!</definedName>
    <definedName name="__________esc15">#REF!</definedName>
    <definedName name="__________esc4">#REF!</definedName>
    <definedName name="__________esc6">#REF!</definedName>
    <definedName name="_________esc15">#REF!</definedName>
    <definedName name="_________esc4">#REF!</definedName>
    <definedName name="_________esc6">#REF!</definedName>
    <definedName name="________esc15">#REF!</definedName>
    <definedName name="________esc4">#REF!</definedName>
    <definedName name="________esc6">#REF!</definedName>
    <definedName name="_______esc15">#REF!</definedName>
    <definedName name="_______esc4">#REF!</definedName>
    <definedName name="_______esc6">#REF!</definedName>
    <definedName name="__xlnm_Database">"#ref!"</definedName>
    <definedName name="__xlnm_Recorder">"#ref!"</definedName>
    <definedName name="_esc15">#REF!</definedName>
    <definedName name="_esc4">#REF!</definedName>
    <definedName name="_esc6">#REF!</definedName>
    <definedName name="A">#REF!</definedName>
    <definedName name="aaaa">#REF!</definedName>
    <definedName name="AB">#REF!</definedName>
    <definedName name="ABER">#REF!</definedName>
    <definedName name="ADM">#REF!</definedName>
    <definedName name="_xlnm.Print_Area" localSheetId="2">BDI!$A$1:$I$30</definedName>
    <definedName name="_xlnm.Print_Area" localSheetId="1">'Orçamento Analítico '!$A$1:$J$1097</definedName>
    <definedName name="_xlnm.Print_Area" localSheetId="0">'Orçamento Sintético'!$A$1:$J$133</definedName>
    <definedName name="_xlnm.Print_Area">[1]Plan1!$A$1:$F$322</definedName>
    <definedName name="Área_impressão_IM">#REF!</definedName>
    <definedName name="Área_impressão_IM_5">#REF!</definedName>
    <definedName name="Área_impressão_IM_6">#REF!</definedName>
    <definedName name="Asf">#REF!</definedName>
    <definedName name="Asf_1">'[2]REDE COLETORA'!#REF!</definedName>
    <definedName name="Asf_2">'[2]REDE COLETORA'!#REF!</definedName>
    <definedName name="_xlnm.Database">#REF!</definedName>
    <definedName name="BDI">#REF!</definedName>
    <definedName name="Cim">#REF!</definedName>
    <definedName name="Cim_1">'[2]REDE COLETORA'!#REF!</definedName>
    <definedName name="Cim_2">'[2]REDE COLETORA'!#REF!</definedName>
    <definedName name="CONCATENAR">CONCATENATE(#REF!," ",#REF!)</definedName>
    <definedName name="D">#REF!</definedName>
    <definedName name="DADAD">#REF!</definedName>
    <definedName name="DATABASE">#REF!</definedName>
    <definedName name="DATAEMISSAO">#REF!</definedName>
    <definedName name="DATART">#REF!</definedName>
    <definedName name="DDD">#REF!</definedName>
    <definedName name="DDEE">#REF!</definedName>
    <definedName name="DESONERACAO" hidden="1">IF(OR(Import.Desoneracao="DESONERADO",Import.Desoneracao="SIM"),"SIM","NÃO")</definedName>
    <definedName name="EEEE">#REF!</definedName>
    <definedName name="EMPRESAS">OFFSET([3]Cotações!$B$25,0,0):OFFSET([3]Cotações!$H$29,-1,0)</definedName>
    <definedName name="esc">#REF!</definedName>
    <definedName name="esc15_1">'[2]REDE COLETORA'!#REF!</definedName>
    <definedName name="esc15_2">'[2]REDE COLETORA'!#REF!</definedName>
    <definedName name="esc4_1">'[2]REDE COLETORA'!#REF!</definedName>
    <definedName name="esc4_2">'[2]REDE COLETORA'!#REF!</definedName>
    <definedName name="esc6_1">'[2]REDE COLETORA'!#REF!</definedName>
    <definedName name="esc6_2">'[2]REDE COLETORA'!#REF!</definedName>
    <definedName name="ESPERANCA">#REF!</definedName>
    <definedName name="ESPERANCAA">#REF!</definedName>
    <definedName name="Excel_BuiltIn_Database">#REF!</definedName>
    <definedName name="FDSAFDSF">#REF!</definedName>
    <definedName name="FFF">#REF!</definedName>
    <definedName name="FoFo">#REF!</definedName>
    <definedName name="FoFo_1">'[2]REDE COLETORA'!#REF!</definedName>
    <definedName name="FoFo_2">'[2]REDE COLETORA'!#REF!</definedName>
    <definedName name="Fonte">[4]Plan1!$B$2:$B$6</definedName>
    <definedName name="_xlnm.Recorder">#REF!</definedName>
    <definedName name="Import.Desoneracao" hidden="1">OFFSET([5]DADOS!$G$18,0,-1)</definedName>
    <definedName name="INDICES">[3]Cotações!$B$22:OFFSET([3]Cotações!$I$24,-1,0)</definedName>
    <definedName name="LOCALIDADE">#REF!</definedName>
    <definedName name="MANEUTENÇÃO">#REF!</definedName>
    <definedName name="MANU">#REF!</definedName>
    <definedName name="MANU_PAV.2">#REF!</definedName>
    <definedName name="MANU_PAV2">#REF!</definedName>
    <definedName name="MBV">#REF!</definedName>
    <definedName name="MBV_1">'[2]REDE COLETORA'!#REF!</definedName>
    <definedName name="MBV_2">'[2]REDE COLETORA'!#REF!</definedName>
    <definedName name="NCOMPOSICOES">0</definedName>
    <definedName name="NCOTACOES">0</definedName>
    <definedName name="NEMPRESAS">3</definedName>
    <definedName name="NINDICES">1</definedName>
    <definedName name="nommmm">#REF!</definedName>
    <definedName name="NRELATORIOS">COUNTA([3]Relatórios!$A$1:$A$65536)-2</definedName>
    <definedName name="NumerEmpresa">3</definedName>
    <definedName name="NumerIndice">1</definedName>
    <definedName name="Obra">#REF!</definedName>
    <definedName name="ORÇAMENTO.BancoRef" hidden="1">#REF!</definedName>
    <definedName name="ORÇAMENTO.CustoUnitario" hidden="1">ROUND(#REF!,15-13*#REF!)</definedName>
    <definedName name="ORÇAMENTO.PrecoUnitarioLicitado" hidden="1">#REF!</definedName>
    <definedName name="OUTRO">#REF!</definedName>
    <definedName name="Par">#REF!</definedName>
    <definedName name="Par_1">'[2]REDE COLETORA'!#REF!</definedName>
    <definedName name="Par_2">'[2]REDE COLETORA'!#REF!</definedName>
    <definedName name="Plan">#REF!</definedName>
    <definedName name="Plan2">#REF!</definedName>
    <definedName name="Plan3">#REF!</definedName>
    <definedName name="Print_Area_MI">[6]HIDRAULICA!#REF!</definedName>
    <definedName name="PVC">#REF!</definedName>
    <definedName name="PVC_1">'[2]REDE COLETORA'!#REF!</definedName>
    <definedName name="PVC_2">'[2]REDE COLETORA'!#REF!</definedName>
    <definedName name="REFERENCIA.Descricao" hidden="1">IF(ISNUMBER(#REF!),OFFSET(INDIRECT(ORÇAMENTO.BancoRef),#REF!-1,3,1),#REF!)</definedName>
    <definedName name="REFERENCIA.Unidade" hidden="1">IF(ISNUMBER(#REF!),OFFSET(INDIRECT(ORÇAMENTO.BancoRef),#REF!-1,4,1),"-")</definedName>
    <definedName name="RelatoriosFontes">OFFSET([3]Relatórios!$A$5,1,0,NRELATORIOS)</definedName>
    <definedName name="SENHAGT" hidden="1">"PM2CAIXA"</definedName>
    <definedName name="SomaAgrup" hidden="1">SUMIF(OFFSET(#REF!,1,0,#REF!),"S",OFFSET(#REF!,1,0,#REF!))</definedName>
    <definedName name="TIPOORCAMENTO" hidden="1">IF(VALUE([7]MENU!$O$3)=2,"Licitado","Proposto")</definedName>
    <definedName name="_xlnm.Print_Titles" localSheetId="0">'Orçamento Sintético'!$6:$6</definedName>
    <definedName name="_xlnm.Print_Titles">[1]Plan1!$A$1:$IV$8</definedName>
    <definedName name="VTE">#REF!</definedName>
    <definedName name="VTE_1">'[2]REDE COLETORA'!#REF!</definedName>
    <definedName name="VTE_2">'[2]REDE COLETORA'!#REF!</definedName>
    <definedName name="VTOTAL1" hidden="1">ROUND(#REF!*#REF!,15-13*#REF!)</definedName>
    <definedName name="wrn.PENDENCIAS." hidden="1">{#N/A,#N/A,FALSE,"GERAL";#N/A,#N/A,FALSE,"012-96";#N/A,#N/A,FALSE,"018-96";#N/A,#N/A,FALSE,"027-96";#N/A,#N/A,FALSE,"059-96";#N/A,#N/A,FALSE,"076-96";#N/A,#N/A,FALSE,"019-97";#N/A,#N/A,FALSE,"021-97";#N/A,#N/A,FALSE,"022-97";#N/A,#N/A,FALSE,"028-97"}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504" i="6" l="1"/>
  <c r="J504" i="6"/>
  <c r="F494" i="6"/>
  <c r="J494" i="6"/>
  <c r="J492" i="6" l="1"/>
  <c r="J866" i="6" l="1"/>
  <c r="J865" i="6"/>
  <c r="J864" i="6"/>
  <c r="J510" i="6"/>
  <c r="J509" i="6"/>
  <c r="F511" i="6" s="1"/>
  <c r="J511" i="6" s="1"/>
  <c r="J502" i="6"/>
  <c r="J501" i="6"/>
  <c r="F503" i="6" s="1"/>
  <c r="J503" i="6" s="1"/>
  <c r="J500" i="6"/>
  <c r="J499" i="6"/>
  <c r="F493" i="6"/>
  <c r="J493" i="6" s="1"/>
  <c r="J491" i="6"/>
  <c r="I863" i="6" l="1"/>
  <c r="J863" i="6" s="1"/>
  <c r="I490" i="6"/>
  <c r="J490" i="6" s="1"/>
  <c r="J495" i="6" s="1"/>
  <c r="I508" i="6"/>
  <c r="J508" i="6" s="1"/>
  <c r="I498" i="6"/>
  <c r="J498" i="6" s="1"/>
  <c r="F868" i="6" l="1"/>
  <c r="G94" i="1"/>
  <c r="J868" i="6"/>
  <c r="J869" i="6" s="1"/>
  <c r="G62" i="1"/>
  <c r="H62" i="1" s="1"/>
  <c r="G64" i="1"/>
  <c r="J505" i="6"/>
  <c r="G63" i="1"/>
  <c r="F512" i="6"/>
  <c r="J512" i="6" s="1"/>
  <c r="J513" i="6" s="1"/>
  <c r="H116" i="1" l="1"/>
  <c r="I116" i="1" s="1"/>
  <c r="H114" i="1"/>
  <c r="I114" i="1" s="1"/>
  <c r="J114" i="1" s="1"/>
  <c r="H113" i="1"/>
  <c r="I113" i="1" s="1"/>
  <c r="H111" i="1"/>
  <c r="I111" i="1" s="1"/>
  <c r="H109" i="1"/>
  <c r="I109" i="1" s="1"/>
  <c r="J109" i="1" s="1"/>
  <c r="H108" i="1"/>
  <c r="I108" i="1" s="1"/>
  <c r="J108" i="1" s="1"/>
  <c r="H107" i="1"/>
  <c r="I107" i="1" s="1"/>
  <c r="J107" i="1" s="1"/>
  <c r="H106" i="1"/>
  <c r="I106" i="1" s="1"/>
  <c r="J106" i="1" s="1"/>
  <c r="H105" i="1"/>
  <c r="I105" i="1" s="1"/>
  <c r="J105" i="1" s="1"/>
  <c r="H104" i="1"/>
  <c r="I104" i="1" s="1"/>
  <c r="J104" i="1" s="1"/>
  <c r="H103" i="1"/>
  <c r="I103" i="1" s="1"/>
  <c r="J103" i="1" s="1"/>
  <c r="H102" i="1"/>
  <c r="I102" i="1" s="1"/>
  <c r="H100" i="1"/>
  <c r="I100" i="1" s="1"/>
  <c r="J100" i="1" s="1"/>
  <c r="H99" i="1"/>
  <c r="I99" i="1" s="1"/>
  <c r="J99" i="1" s="1"/>
  <c r="H98" i="1"/>
  <c r="I98" i="1" s="1"/>
  <c r="J98" i="1" s="1"/>
  <c r="H97" i="1"/>
  <c r="I97" i="1" s="1"/>
  <c r="J97" i="1" s="1"/>
  <c r="H96" i="1"/>
  <c r="I96" i="1" s="1"/>
  <c r="J96" i="1" s="1"/>
  <c r="H95" i="1"/>
  <c r="I95" i="1" s="1"/>
  <c r="J95" i="1" s="1"/>
  <c r="H94" i="1"/>
  <c r="I94" i="1" s="1"/>
  <c r="H93" i="1"/>
  <c r="I93" i="1" s="1"/>
  <c r="J93" i="1" s="1"/>
  <c r="H92" i="1"/>
  <c r="I92" i="1" s="1"/>
  <c r="J92" i="1" s="1"/>
  <c r="H91" i="1"/>
  <c r="I91" i="1" s="1"/>
  <c r="J91" i="1" s="1"/>
  <c r="H90" i="1"/>
  <c r="I90" i="1" s="1"/>
  <c r="J90" i="1" s="1"/>
  <c r="H89" i="1"/>
  <c r="I89" i="1" s="1"/>
  <c r="J89" i="1" s="1"/>
  <c r="H88" i="1"/>
  <c r="I88" i="1" s="1"/>
  <c r="J88" i="1" s="1"/>
  <c r="H87" i="1"/>
  <c r="I87" i="1" s="1"/>
  <c r="J87" i="1" s="1"/>
  <c r="H86" i="1"/>
  <c r="I86" i="1" s="1"/>
  <c r="H84" i="1"/>
  <c r="I84" i="1" s="1"/>
  <c r="J84" i="1" s="1"/>
  <c r="H83" i="1"/>
  <c r="I83" i="1" s="1"/>
  <c r="J83" i="1" s="1"/>
  <c r="H82" i="1"/>
  <c r="I82" i="1" s="1"/>
  <c r="J82" i="1" s="1"/>
  <c r="H81" i="1"/>
  <c r="I81" i="1" s="1"/>
  <c r="J81" i="1" s="1"/>
  <c r="H80" i="1"/>
  <c r="I80" i="1" s="1"/>
  <c r="J80" i="1" s="1"/>
  <c r="H79" i="1"/>
  <c r="I79" i="1" s="1"/>
  <c r="J79" i="1" s="1"/>
  <c r="H78" i="1"/>
  <c r="I78" i="1" s="1"/>
  <c r="J78" i="1" s="1"/>
  <c r="H77" i="1"/>
  <c r="I77" i="1" s="1"/>
  <c r="J77" i="1" s="1"/>
  <c r="H76" i="1"/>
  <c r="I76" i="1" s="1"/>
  <c r="J76" i="1" s="1"/>
  <c r="H75" i="1"/>
  <c r="I75" i="1" s="1"/>
  <c r="J75" i="1" s="1"/>
  <c r="H74" i="1"/>
  <c r="I74" i="1" s="1"/>
  <c r="H72" i="1"/>
  <c r="I72" i="1" s="1"/>
  <c r="J72" i="1" s="1"/>
  <c r="H71" i="1"/>
  <c r="I71" i="1" s="1"/>
  <c r="J71" i="1" s="1"/>
  <c r="H70" i="1"/>
  <c r="I70" i="1" s="1"/>
  <c r="J70" i="1" s="1"/>
  <c r="H69" i="1"/>
  <c r="I69" i="1" s="1"/>
  <c r="J69" i="1" s="1"/>
  <c r="H68" i="1"/>
  <c r="I68" i="1" s="1"/>
  <c r="J68" i="1" s="1"/>
  <c r="H67" i="1"/>
  <c r="I67" i="1" s="1"/>
  <c r="J67" i="1" s="1"/>
  <c r="H66" i="1"/>
  <c r="I66" i="1" s="1"/>
  <c r="J66" i="1" s="1"/>
  <c r="H65" i="1"/>
  <c r="I65" i="1" s="1"/>
  <c r="J65" i="1" s="1"/>
  <c r="H64" i="1"/>
  <c r="I64" i="1" s="1"/>
  <c r="J64" i="1" s="1"/>
  <c r="H63" i="1"/>
  <c r="I63" i="1" s="1"/>
  <c r="J63" i="1" s="1"/>
  <c r="I62" i="1"/>
  <c r="H60" i="1"/>
  <c r="I60" i="1" s="1"/>
  <c r="J60" i="1" s="1"/>
  <c r="H59" i="1"/>
  <c r="I59" i="1" s="1"/>
  <c r="J59" i="1" s="1"/>
  <c r="H58" i="1"/>
  <c r="I58" i="1" s="1"/>
  <c r="J58" i="1" s="1"/>
  <c r="H57" i="1"/>
  <c r="I57" i="1" s="1"/>
  <c r="J57" i="1" s="1"/>
  <c r="H56" i="1"/>
  <c r="I56" i="1" s="1"/>
  <c r="J56" i="1" s="1"/>
  <c r="H55" i="1"/>
  <c r="I55" i="1" s="1"/>
  <c r="J55" i="1" s="1"/>
  <c r="H54" i="1"/>
  <c r="I54" i="1" s="1"/>
  <c r="J54" i="1" s="1"/>
  <c r="H53" i="1"/>
  <c r="I53" i="1" s="1"/>
  <c r="J53" i="1" s="1"/>
  <c r="H52" i="1"/>
  <c r="I52" i="1" s="1"/>
  <c r="J52" i="1" s="1"/>
  <c r="H51" i="1"/>
  <c r="I51" i="1" s="1"/>
  <c r="J51" i="1" s="1"/>
  <c r="H50" i="1"/>
  <c r="I50" i="1" s="1"/>
  <c r="H48" i="1"/>
  <c r="I48" i="1" s="1"/>
  <c r="J48" i="1" s="1"/>
  <c r="H47" i="1"/>
  <c r="I47" i="1" s="1"/>
  <c r="J47" i="1" s="1"/>
  <c r="H46" i="1"/>
  <c r="I46" i="1" s="1"/>
  <c r="J46" i="1" s="1"/>
  <c r="H45" i="1"/>
  <c r="I45" i="1" s="1"/>
  <c r="J45" i="1" s="1"/>
  <c r="H44" i="1"/>
  <c r="I44" i="1" s="1"/>
  <c r="J44" i="1" s="1"/>
  <c r="H43" i="1"/>
  <c r="I43" i="1" s="1"/>
  <c r="J43" i="1" s="1"/>
  <c r="H42" i="1"/>
  <c r="I42" i="1" s="1"/>
  <c r="J42" i="1" s="1"/>
  <c r="H41" i="1"/>
  <c r="I41" i="1" s="1"/>
  <c r="J41" i="1" s="1"/>
  <c r="H40" i="1"/>
  <c r="I40" i="1" s="1"/>
  <c r="J40" i="1" s="1"/>
  <c r="H39" i="1"/>
  <c r="I39" i="1" s="1"/>
  <c r="J39" i="1" s="1"/>
  <c r="H38" i="1"/>
  <c r="I38" i="1" s="1"/>
  <c r="J38" i="1" s="1"/>
  <c r="H37" i="1"/>
  <c r="I37" i="1" s="1"/>
  <c r="J37" i="1" s="1"/>
  <c r="H36" i="1"/>
  <c r="I36" i="1" s="1"/>
  <c r="J36" i="1" s="1"/>
  <c r="H35" i="1"/>
  <c r="I35" i="1" s="1"/>
  <c r="J35" i="1" s="1"/>
  <c r="H34" i="1"/>
  <c r="I34" i="1" s="1"/>
  <c r="H32" i="1"/>
  <c r="I32" i="1" s="1"/>
  <c r="J32" i="1" s="1"/>
  <c r="H31" i="1"/>
  <c r="I31" i="1" s="1"/>
  <c r="J31" i="1" s="1"/>
  <c r="H30" i="1"/>
  <c r="I30" i="1" s="1"/>
  <c r="J30" i="1" s="1"/>
  <c r="H29" i="1"/>
  <c r="I29" i="1" s="1"/>
  <c r="J29" i="1" s="1"/>
  <c r="H28" i="1"/>
  <c r="I28" i="1" s="1"/>
  <c r="J28" i="1" s="1"/>
  <c r="H27" i="1"/>
  <c r="I27" i="1" s="1"/>
  <c r="J27" i="1" s="1"/>
  <c r="I26" i="1"/>
  <c r="J26" i="1" s="1"/>
  <c r="H26" i="1"/>
  <c r="H25" i="1"/>
  <c r="I25" i="1" s="1"/>
  <c r="J25" i="1" s="1"/>
  <c r="H24" i="1"/>
  <c r="I24" i="1" s="1"/>
  <c r="J24" i="1" s="1"/>
  <c r="H23" i="1"/>
  <c r="I23" i="1" s="1"/>
  <c r="J23" i="1" s="1"/>
  <c r="H22" i="1"/>
  <c r="I22" i="1" s="1"/>
  <c r="J22" i="1" s="1"/>
  <c r="H21" i="1"/>
  <c r="I21" i="1" s="1"/>
  <c r="J21" i="1" s="1"/>
  <c r="H20" i="1"/>
  <c r="I20" i="1" s="1"/>
  <c r="J20" i="1" s="1"/>
  <c r="H19" i="1"/>
  <c r="I19" i="1" s="1"/>
  <c r="J19" i="1" s="1"/>
  <c r="H18" i="1"/>
  <c r="I18" i="1" s="1"/>
  <c r="J18" i="1" s="1"/>
  <c r="H17" i="1"/>
  <c r="I17" i="1" s="1"/>
  <c r="J17" i="1" s="1"/>
  <c r="H16" i="1"/>
  <c r="I16" i="1" s="1"/>
  <c r="J16" i="1" s="1"/>
  <c r="H15" i="1"/>
  <c r="I15" i="1" s="1"/>
  <c r="J15" i="1" s="1"/>
  <c r="H14" i="1"/>
  <c r="I14" i="1" s="1"/>
  <c r="J14" i="1" s="1"/>
  <c r="H13" i="1"/>
  <c r="I13" i="1" s="1"/>
  <c r="J13" i="1" s="1"/>
  <c r="H12" i="1"/>
  <c r="I12" i="1" s="1"/>
  <c r="J12" i="1" s="1"/>
  <c r="H11" i="1"/>
  <c r="I11" i="1" s="1"/>
  <c r="J11" i="1" s="1"/>
  <c r="H10" i="1"/>
  <c r="I10" i="1" s="1"/>
  <c r="J10" i="1" s="1"/>
  <c r="H9" i="1"/>
  <c r="I9" i="1" s="1"/>
  <c r="H4" i="6"/>
  <c r="C2" i="6"/>
  <c r="B2" i="5"/>
  <c r="B3" i="5"/>
  <c r="I25" i="5"/>
  <c r="J9" i="1" l="1"/>
  <c r="I8" i="1"/>
  <c r="J8" i="1" s="1"/>
  <c r="J113" i="1"/>
  <c r="I112" i="1"/>
  <c r="J112" i="1" s="1"/>
  <c r="J102" i="1"/>
  <c r="I101" i="1"/>
  <c r="J101" i="1" s="1"/>
  <c r="J74" i="1"/>
  <c r="I73" i="1"/>
  <c r="J73" i="1" s="1"/>
  <c r="J111" i="1"/>
  <c r="I110" i="1"/>
  <c r="J110" i="1" s="1"/>
  <c r="J34" i="1"/>
  <c r="I33" i="1"/>
  <c r="J33" i="1" s="1"/>
  <c r="J50" i="1"/>
  <c r="I49" i="1"/>
  <c r="J49" i="1" s="1"/>
  <c r="J116" i="1"/>
  <c r="I115" i="1"/>
  <c r="J115" i="1" s="1"/>
  <c r="J94" i="1"/>
  <c r="I85" i="1"/>
  <c r="J85" i="1" s="1"/>
  <c r="J62" i="1"/>
  <c r="I61" i="1"/>
  <c r="J86" i="1"/>
  <c r="I7" i="1" l="1"/>
  <c r="J61" i="1"/>
</calcChain>
</file>

<file path=xl/sharedStrings.xml><?xml version="1.0" encoding="utf-8"?>
<sst xmlns="http://schemas.openxmlformats.org/spreadsheetml/2006/main" count="5433" uniqueCount="922">
  <si>
    <t>Bancos</t>
  </si>
  <si>
    <t>B.D.I.</t>
  </si>
  <si>
    <t>Encargos Sociais</t>
  </si>
  <si>
    <t>24,21%</t>
  </si>
  <si>
    <t>Não Desonerado: embutido nos preços unitário dos insumos de mão de obra, de acordo com as bases.</t>
  </si>
  <si>
    <t>Item</t>
  </si>
  <si>
    <t>Código</t>
  </si>
  <si>
    <t>Banco</t>
  </si>
  <si>
    <t>Descrição</t>
  </si>
  <si>
    <t>Und</t>
  </si>
  <si>
    <t>Quant.</t>
  </si>
  <si>
    <t>Valor Unit</t>
  </si>
  <si>
    <t>Valor Unit com BDI</t>
  </si>
  <si>
    <t>Total</t>
  </si>
  <si>
    <t>Peso (%)</t>
  </si>
  <si>
    <t xml:space="preserve"> 1 </t>
  </si>
  <si>
    <t>SERVIÇOS PRELIMINARES</t>
  </si>
  <si>
    <t xml:space="preserve"> 1.1 </t>
  </si>
  <si>
    <t xml:space="preserve"> ED-16660 </t>
  </si>
  <si>
    <t>SETOP</t>
  </si>
  <si>
    <t>m²</t>
  </si>
  <si>
    <t xml:space="preserve"> 1.2 </t>
  </si>
  <si>
    <t xml:space="preserve"> 01.02.11 </t>
  </si>
  <si>
    <t>SUDECAP</t>
  </si>
  <si>
    <t>BARRACAO DE OBRA - AREA COBERTA EM TELHA ONDULADA DE FIBROCIMENTO 4MM</t>
  </si>
  <si>
    <t xml:space="preserve"> 1.3 </t>
  </si>
  <si>
    <t xml:space="preserve"> 01.04.02 </t>
  </si>
  <si>
    <t>TAPUME PADRAO SUDECAP (TIPO I, II E III) - COMPENSADO 10MM FIXAÇAO ENTERRADA SEM INFORME PBH</t>
  </si>
  <si>
    <t>M</t>
  </si>
  <si>
    <t xml:space="preserve"> 1.4 </t>
  </si>
  <si>
    <t xml:space="preserve"> 01.04.09 </t>
  </si>
  <si>
    <t>TAPUME PADRAO SUDECAP (TIPO I, II E III) - TELA-TAPUME DE POLIPROPILENO H= 1,20 M, INCL. BASE</t>
  </si>
  <si>
    <t xml:space="preserve"> 1.5 </t>
  </si>
  <si>
    <t xml:space="preserve"> 01.04.10 </t>
  </si>
  <si>
    <t>TAPUME PADRAO SUDECAP (TIPO I, II E III) - PROTEÇAO COM FITA ZEBRADA AMARELA L=7CM E PEÇA 7X7</t>
  </si>
  <si>
    <t xml:space="preserve"> 1.6 </t>
  </si>
  <si>
    <t xml:space="preserve"> 01.04.11 </t>
  </si>
  <si>
    <t>TAPUME PADRAO SUDECAP (TIPO I, II E III) - FITA ZEBRADA AMARELA PARA SINALIZAÇAO L= 7CM</t>
  </si>
  <si>
    <t xml:space="preserve"> 1.7 </t>
  </si>
  <si>
    <t xml:space="preserve"> 01.06.01 </t>
  </si>
  <si>
    <t>INSTALAÇAO PROVISORIA - CONCESSIONARIA - PADRÃO CEMIG PROVISÓRIO TIPO C3, DEMANDA PROVÁVEL DE 23,1 ATÉ 27,0KW (3F+N)</t>
  </si>
  <si>
    <t>UN</t>
  </si>
  <si>
    <t xml:space="preserve"> 1.8 </t>
  </si>
  <si>
    <t xml:space="preserve"> 01.06.05 </t>
  </si>
  <si>
    <t>INSTALAÇAO PROVISORIA - CONCESSIONARIA - PADRAO COPASA - KIT CAVALTE METAL E REGISTRO 3/4"</t>
  </si>
  <si>
    <t xml:space="preserve"> 1.9 </t>
  </si>
  <si>
    <t xml:space="preserve"> 01.09.03 </t>
  </si>
  <si>
    <t>CONTAINER 6,0X2,30X2,82 M COM ISOLAMENTO TERMICO - ESCRITORIO COM AR CONDICIONADO E SANITARIO</t>
  </si>
  <si>
    <t>MES</t>
  </si>
  <si>
    <t xml:space="preserve"> 1.10 </t>
  </si>
  <si>
    <t xml:space="preserve"> 01.09.07 </t>
  </si>
  <si>
    <t>CONTAINER 6,0X2,30X2,82 M COM ISOLAMENTO TERMICO - VESTIARIO 4 CHUV. 3 SANIT. 1LAVAT. 1 MICT.</t>
  </si>
  <si>
    <t xml:space="preserve"> 1.11 </t>
  </si>
  <si>
    <t xml:space="preserve"> 01.09.09 </t>
  </si>
  <si>
    <t>CONTAINER 6,0X2,30X2,82 M COM ISOLAMENTO TERMICO - REFEITORIO</t>
  </si>
  <si>
    <t xml:space="preserve"> 1.12 </t>
  </si>
  <si>
    <t xml:space="preserve"> 01.09.10 </t>
  </si>
  <si>
    <t>CONTAINER 6,0X2,30X2,82 M COM ISOLAMENTO TERMICO - DEPOSITO E FERRAMENTARIA COM LAVATORIO</t>
  </si>
  <si>
    <t xml:space="preserve"> 1.13 </t>
  </si>
  <si>
    <t xml:space="preserve"> 01.09.01 </t>
  </si>
  <si>
    <t>CONTAINER 6,0X2,30X2,82 M COM ISOLAMENTO TERMICO - MOBILIZACAO DE CONTAINER</t>
  </si>
  <si>
    <t xml:space="preserve"> 1.14 </t>
  </si>
  <si>
    <t xml:space="preserve"> 01.09.11 </t>
  </si>
  <si>
    <t>CONTAINER 6,0X2,30X2,82 M COM ISOLAMENTO TERMICO - DESMOBILIZAÇÃO DE CONTAINER</t>
  </si>
  <si>
    <t xml:space="preserve"> 1.15 </t>
  </si>
  <si>
    <t xml:space="preserve"> 01.10.01 </t>
  </si>
  <si>
    <t>BANHEIRO QUIMICO - BANHEIRO QUIMICO 110X120X230CM COM MANUTENCAO</t>
  </si>
  <si>
    <t xml:space="preserve"> 1.16 </t>
  </si>
  <si>
    <t xml:space="preserve"> 01.11.01 </t>
  </si>
  <si>
    <t>SINALIZAÇAO - PLACA 1,0X0,60M DUPLA FACE CH.GALV. 26 EM CAVALETE</t>
  </si>
  <si>
    <t>UNMES</t>
  </si>
  <si>
    <t xml:space="preserve"> 1.17 </t>
  </si>
  <si>
    <t xml:space="preserve"> 01.11.03 </t>
  </si>
  <si>
    <t>SINALIZAÇAO - PLACA 0,50X0,50M DUPLA FACE CH.GALV.22 EM CAVALETE</t>
  </si>
  <si>
    <t xml:space="preserve"> 1.18 </t>
  </si>
  <si>
    <t xml:space="preserve"> 01.11.04 </t>
  </si>
  <si>
    <t>SINALIZAÇAO - PLACA 0,50X0,50M CH.GALV.22 CAVALETE METALON 20X20</t>
  </si>
  <si>
    <t xml:space="preserve"> 1.19 </t>
  </si>
  <si>
    <t xml:space="preserve"> CPU-1003 </t>
  </si>
  <si>
    <t>Próprio</t>
  </si>
  <si>
    <t>SINALIZAÇÃO PROVISÓRIA COM CONE EM PVC H= 75 CM - MENSAL</t>
  </si>
  <si>
    <t>UN/MÊS</t>
  </si>
  <si>
    <t xml:space="preserve"> 1.20 </t>
  </si>
  <si>
    <t xml:space="preserve"> CPU-1004 </t>
  </si>
  <si>
    <t>SINALIZAÇÃO PROVISÓRIA COM CONE MASTER 75CM BASE DE BORRACHA CORPO POLIETILENO - MENSAL</t>
  </si>
  <si>
    <t xml:space="preserve"> 1.21 </t>
  </si>
  <si>
    <t xml:space="preserve"> 01.11.07 </t>
  </si>
  <si>
    <t>SINALIZAÇAO - CONE EM PVC H= 75 CM - AQUISIÇÃO</t>
  </si>
  <si>
    <t xml:space="preserve"> 1.22 </t>
  </si>
  <si>
    <t xml:space="preserve"> 01.11.06 </t>
  </si>
  <si>
    <t>CONE MASTER 75CM BASE DE BORRACHA CORPO POLIETILENO - AQUISIÇÃO</t>
  </si>
  <si>
    <t xml:space="preserve"> 1.23 </t>
  </si>
  <si>
    <t xml:space="preserve"> 01.11.08 </t>
  </si>
  <si>
    <t>SINALIZAÇAO - SINALIZADOR ELET.MONOLIGHT LED 60 A 70 FLASHES/MIN - AQUISIÇÃO</t>
  </si>
  <si>
    <t xml:space="preserve"> 1.24 </t>
  </si>
  <si>
    <t xml:space="preserve"> 01.11.05 </t>
  </si>
  <si>
    <t>SINALIZAÇAO - FAIXA 6,0X0,80M TECIDO MORIM SUPORTE EM EUCALIPTO</t>
  </si>
  <si>
    <t xml:space="preserve"> 2 </t>
  </si>
  <si>
    <t>DEMOLIÇÕES REMOÇÕES E LIMPEZA</t>
  </si>
  <si>
    <t xml:space="preserve"> 2.1 </t>
  </si>
  <si>
    <t xml:space="preserve"> 02.11.07 </t>
  </si>
  <si>
    <t>DEMOLIÇAO DE PASSEIO E PAVIMENTO - DE REVESTIMENTO ASFALTICO COM EQUIP. PNEUMATICO</t>
  </si>
  <si>
    <t xml:space="preserve"> 2.2 </t>
  </si>
  <si>
    <t xml:space="preserve"> 02.11.05 </t>
  </si>
  <si>
    <t>DEMOLIÇAO DE PASSEIO E PAVIMENTO - MANUAL DE ALVENARIA POLIEDRICA</t>
  </si>
  <si>
    <t xml:space="preserve"> 2.3 </t>
  </si>
  <si>
    <t xml:space="preserve"> 02.11.02 </t>
  </si>
  <si>
    <t>DEMOLIÇAO DE PASSEIO E PAVIMENTO - PASSEIO OU LAJE DE CONCRETO C/ EQUIP. PNEUMATICO</t>
  </si>
  <si>
    <t xml:space="preserve"> 2.4 </t>
  </si>
  <si>
    <t xml:space="preserve"> 02.11.04 </t>
  </si>
  <si>
    <t>DEMOLIÇAO DE PASSEIO E PAVIMENTO - PASSEIO OU LAJE DE CONCRETO C/EQUIPAMENTO ELETRICO</t>
  </si>
  <si>
    <t xml:space="preserve"> 2.5 </t>
  </si>
  <si>
    <t xml:space="preserve"> 02.11.01 </t>
  </si>
  <si>
    <t>DEMOLIÇAO DE PASSEIO E PAVIMENTO - PASSEIO OU LAJE DE CONCRETO MANUALMENTE</t>
  </si>
  <si>
    <t xml:space="preserve"> 2.6 </t>
  </si>
  <si>
    <t xml:space="preserve"> 02.12.01 </t>
  </si>
  <si>
    <t>CORTE MECANICO EM CONCRETO/ASFALTO - CORTE MECAN. C/ SERRA CIRCULAR EM CONCRETO/ASFALTO</t>
  </si>
  <si>
    <t xml:space="preserve"> 2.7 </t>
  </si>
  <si>
    <t xml:space="preserve"> 96001 </t>
  </si>
  <si>
    <t>SINAPI</t>
  </si>
  <si>
    <t>FRESAGEM DE PAVIMENTO ASFÁLTICO (PROFUNDIDADE ATÉ 5,0 CM) - EXCLUSIVE TRANSPORTE. AF_11/2019</t>
  </si>
  <si>
    <t xml:space="preserve"> 2.8 </t>
  </si>
  <si>
    <t xml:space="preserve"> 02.15.01 </t>
  </si>
  <si>
    <t>REMOÇAO DE MEIO-FIO - PREMOLDADO DE CONCRETO</t>
  </si>
  <si>
    <t xml:space="preserve"> 2.9 </t>
  </si>
  <si>
    <t xml:space="preserve"> 21.04.01 </t>
  </si>
  <si>
    <t>REMOÇAO E REASSENTAMENTO DE MEIO-FIO - PREMOLDADO DE CONCRETO</t>
  </si>
  <si>
    <t xml:space="preserve"> 2.10 </t>
  </si>
  <si>
    <t xml:space="preserve"> CPU-1000 </t>
  </si>
  <si>
    <t>REMOÇÃO DE BOCA DE LOBO SIMPLES</t>
  </si>
  <si>
    <t xml:space="preserve"> 2.11 </t>
  </si>
  <si>
    <t xml:space="preserve"> 02.26.01 </t>
  </si>
  <si>
    <t>TRANSPORTE DE MATERIAL DEMOLIDO EM CARRINHO DE MAO - DMT &lt;= 50,0 M</t>
  </si>
  <si>
    <t>m³</t>
  </si>
  <si>
    <t xml:space="preserve"> 2.12 </t>
  </si>
  <si>
    <t xml:space="preserve"> 02.27.01 </t>
  </si>
  <si>
    <t>CARGA DE MATERIAL DEMOLIDO SOBRE CAMINHAO - MANUAL</t>
  </si>
  <si>
    <t xml:space="preserve"> 2.13 </t>
  </si>
  <si>
    <t xml:space="preserve"> 02.27.02 </t>
  </si>
  <si>
    <t>CARGA DE MATERIAL DEMOLIDO SOBRE CAMINHAO - MECANICA</t>
  </si>
  <si>
    <t xml:space="preserve"> 2.14 </t>
  </si>
  <si>
    <t xml:space="preserve"> 02.28.04 </t>
  </si>
  <si>
    <t>TRANSPORTE DE MATERIAL DEMOLIDO EM CAMINHAO - DMT  &gt; 5 KM</t>
  </si>
  <si>
    <t>M3KM</t>
  </si>
  <si>
    <t xml:space="preserve"> 2.15 </t>
  </si>
  <si>
    <t xml:space="preserve"> 02.30.01 </t>
  </si>
  <si>
    <t>LIMPEZA DO PAVIMENTO - CAPINA E VARRIÇAO DE PAVIMENTO EM ALVEN.POLIEDRICA</t>
  </si>
  <si>
    <t xml:space="preserve"> 3 </t>
  </si>
  <si>
    <t>TRABALHOS EM TERRA</t>
  </si>
  <si>
    <t xml:space="preserve"> 3.1 </t>
  </si>
  <si>
    <t xml:space="preserve"> 03.05.01 </t>
  </si>
  <si>
    <t>ESCAVAÇAO E CARGA MECANIZADA - EM MATERIAL DE 1ª CATEGORIA</t>
  </si>
  <si>
    <t xml:space="preserve"> 3.2 </t>
  </si>
  <si>
    <t xml:space="preserve"> 03.05.02 </t>
  </si>
  <si>
    <t>ESCAVAÇAO E CARGA MECANIZADA - EM MATERIAL DE 2ª CATEGORIA</t>
  </si>
  <si>
    <t xml:space="preserve"> 3.3 </t>
  </si>
  <si>
    <t xml:space="preserve"> 101115 </t>
  </si>
  <si>
    <t>ESCAVAÇÃO HORIZONTAL EM SOLO DE 1A CATEGORIA COM TRATOR DE ESTEIRAS (150HP/LÂMINA: 3,18M3). AF_07/2020</t>
  </si>
  <si>
    <t xml:space="preserve"> 3.4 </t>
  </si>
  <si>
    <t xml:space="preserve"> 03.12.01 </t>
  </si>
  <si>
    <t>CARGA DE MATERIAL DE QQUER NATUREZA SOBRE CAMINHAO - MANUAL</t>
  </si>
  <si>
    <t xml:space="preserve"> 3.5 </t>
  </si>
  <si>
    <t xml:space="preserve"> 03.12.03 </t>
  </si>
  <si>
    <t>CARGA DE MATERIAL DE QQUER NATUREZA SOBRE CAMINHAO - MECANICA</t>
  </si>
  <si>
    <t xml:space="preserve"> 3.6 </t>
  </si>
  <si>
    <t xml:space="preserve"> 03.13.04 </t>
  </si>
  <si>
    <t>TRANSPORTE DE MATERIAL DE QUALQUER NATUREZA - DMT  &gt; 5 KM</t>
  </si>
  <si>
    <t xml:space="preserve"> 3.7 </t>
  </si>
  <si>
    <t xml:space="preserve"> 03.15.01 </t>
  </si>
  <si>
    <t>ATERRO COMPACTADO - COM ROLO VIBRATORIO</t>
  </si>
  <si>
    <t xml:space="preserve"> 3.8 </t>
  </si>
  <si>
    <t xml:space="preserve"> 03.15.02 </t>
  </si>
  <si>
    <t>ATERRO COMPACTADO - COM PLACA VIBRATORIA</t>
  </si>
  <si>
    <t xml:space="preserve"> 3.9 </t>
  </si>
  <si>
    <t xml:space="preserve"> 03.23.01 </t>
  </si>
  <si>
    <t>REGULARIZAÇAO E COMPACTAÇAO DE TERRENO - MANUAL, COM SOQUETE</t>
  </si>
  <si>
    <t xml:space="preserve"> 3.10 </t>
  </si>
  <si>
    <t xml:space="preserve"> 03.23.03 </t>
  </si>
  <si>
    <t>REGULARIZAÇAO E COMPACTAÇAO DE TERRENO - COM PLACA VIBRATORIA</t>
  </si>
  <si>
    <t xml:space="preserve"> 3.11 </t>
  </si>
  <si>
    <t xml:space="preserve"> 03.23.05 </t>
  </si>
  <si>
    <t>REGULARIZAÇAO E COMPACTAÇAO DE TERRENO - COM ROLO VIBRATORIO</t>
  </si>
  <si>
    <t xml:space="preserve"> 4 </t>
  </si>
  <si>
    <t>DRENAGEM</t>
  </si>
  <si>
    <t xml:space="preserve"> 4.1 </t>
  </si>
  <si>
    <t xml:space="preserve"> 05.01.01 </t>
  </si>
  <si>
    <t>ENROCAMENTO COM PEDRA DE MAO - JOGADA</t>
  </si>
  <si>
    <t>T</t>
  </si>
  <si>
    <t xml:space="preserve"> 4.2 </t>
  </si>
  <si>
    <t xml:space="preserve"> 05.01.02 </t>
  </si>
  <si>
    <t>ENROCAMENTO COM PEDRA DE MAO - ARRUMADA</t>
  </si>
  <si>
    <t xml:space="preserve"> 4.3 </t>
  </si>
  <si>
    <t xml:space="preserve"> 05.09.02 </t>
  </si>
  <si>
    <t>FORNECIMENTO E LANÇAMENTO DE MATERIAL DRENANTE - BRITA</t>
  </si>
  <si>
    <t xml:space="preserve"> 4.4 </t>
  </si>
  <si>
    <t xml:space="preserve"> 20.10.03 </t>
  </si>
  <si>
    <t>TRANSPORTE DE MATERIAL DE QUALQUER NATUREZA - DMT &gt; 10KM</t>
  </si>
  <si>
    <t>TxKM</t>
  </si>
  <si>
    <t xml:space="preserve"> 4.5 </t>
  </si>
  <si>
    <t xml:space="preserve"> 19.30.05 </t>
  </si>
  <si>
    <t>SARJETA - PADRAO SUDECAP - TIPO B - (50X10)CM - DES-R01</t>
  </si>
  <si>
    <t xml:space="preserve"> 4.6 </t>
  </si>
  <si>
    <t xml:space="preserve"> 19.13.02 </t>
  </si>
  <si>
    <t>CONJUNTO QUADRO E GRELHA PARA BOCA DE LOBO - TIPO B (CONCRETO) - PADRAO SUDECAP</t>
  </si>
  <si>
    <t xml:space="preserve"> 4.7 </t>
  </si>
  <si>
    <t xml:space="preserve"> 19.14.02 </t>
  </si>
  <si>
    <t>CANTONEIRA PARA BOCA DE LOBO - TIPO B (CONCRETO) - PADRAO SUDECAP</t>
  </si>
  <si>
    <t xml:space="preserve"> 4.8 </t>
  </si>
  <si>
    <t xml:space="preserve"> 19.12.01 </t>
  </si>
  <si>
    <t>ALTEAMENTO DE CAIXA PARA BOCA DE LOBO - SIMPLES</t>
  </si>
  <si>
    <t xml:space="preserve"> 4.9 </t>
  </si>
  <si>
    <t xml:space="preserve"> 19.12.02 </t>
  </si>
  <si>
    <t>ALTEAMENTO DE CAIXA PARA BOCA DE LOBO - DUPLA</t>
  </si>
  <si>
    <t xml:space="preserve"> 4.10 </t>
  </si>
  <si>
    <t xml:space="preserve"> 19.22.03 </t>
  </si>
  <si>
    <t>TAMPAO DE POÇO DE VISITA - REBAIXAMENTO DE TAMPAO DE PV EM ATE 20 CM</t>
  </si>
  <si>
    <t xml:space="preserve"> 4.11 </t>
  </si>
  <si>
    <t xml:space="preserve"> 19.22.04 </t>
  </si>
  <si>
    <t>TAMPAO DE POÇO DE VISITA - ALTEAMENTO DE TAMPAO DE PV EM ATE 20 CM</t>
  </si>
  <si>
    <t xml:space="preserve"> 5 </t>
  </si>
  <si>
    <t>PAVIMENTAÇÃO</t>
  </si>
  <si>
    <t xml:space="preserve"> 5.1 </t>
  </si>
  <si>
    <t xml:space="preserve"> 20.01.01 </t>
  </si>
  <si>
    <t>REGULARIZAÇAO - REGULARIZAÇAO E COMPACTAÇAO DO SUBLEITO</t>
  </si>
  <si>
    <t xml:space="preserve"> 5.2 </t>
  </si>
  <si>
    <t xml:space="preserve"> 20.04.03 </t>
  </si>
  <si>
    <t>SUB-BASE ESTAB. GRANUL. ENERGIA PROCTOR INTERMED. - COM BRITA BICA CORRIDA (AGREGADO DE PEDREIRA)</t>
  </si>
  <si>
    <t xml:space="preserve"> 5.3 </t>
  </si>
  <si>
    <t xml:space="preserve"> 20.06.03 </t>
  </si>
  <si>
    <t>BASE ESTAB. GRANUL.COMPACT.ENERG.PROCTOR INTERMED. - COM BRITA BICA CORRIDA (AGREGADO DE PEDREIRA)</t>
  </si>
  <si>
    <t xml:space="preserve"> 5.4 </t>
  </si>
  <si>
    <t xml:space="preserve"> 5.5 </t>
  </si>
  <si>
    <t xml:space="preserve"> CPU-1002 </t>
  </si>
  <si>
    <t xml:space="preserve"> 5.6 </t>
  </si>
  <si>
    <t xml:space="preserve"> 20.12.01 </t>
  </si>
  <si>
    <t>PINTURA - PINTURA DE LIGAÇAO COM RR-1C</t>
  </si>
  <si>
    <t xml:space="preserve"> 5.7 </t>
  </si>
  <si>
    <t xml:space="preserve"> 95996 </t>
  </si>
  <si>
    <t>EXECUÇÃO DE PAVIMENTO COM APLICAÇÃO DE CONCRETO ASFÁLTICO, CAMADA DE BINDER - EXCLUSIVE CARGA E TRANSPORTE. AF_11/2019</t>
  </si>
  <si>
    <t xml:space="preserve"> 5.8 </t>
  </si>
  <si>
    <t xml:space="preserve"> 95995 </t>
  </si>
  <si>
    <t>EXECUÇÃO DE PAVIMENTO COM APLICAÇÃO DE CONCRETO ASFÁLTICO, CAMADA DE ROLAMENTO - EXCLUSIVE CARGA E TRANSPORTE. AF_11/2019</t>
  </si>
  <si>
    <t xml:space="preserve"> 5.9 </t>
  </si>
  <si>
    <t xml:space="preserve"> 5.10 </t>
  </si>
  <si>
    <t xml:space="preserve"> 101170 </t>
  </si>
  <si>
    <t>EXECUÇÃO DE PAVIMENTO EM PEDRAS POLIÉDRICAS, REJUNTAMENTO COM PÓ DE PEDRA. AF_05/2020</t>
  </si>
  <si>
    <t xml:space="preserve"> 5.11 </t>
  </si>
  <si>
    <t xml:space="preserve"> 6 </t>
  </si>
  <si>
    <t>OBRAS COMPLEMENTARES</t>
  </si>
  <si>
    <t xml:space="preserve"> 6.1 </t>
  </si>
  <si>
    <t xml:space="preserve"> CPU-1001 </t>
  </si>
  <si>
    <t>Formas planas de madeira de pinho de 3ª (Execução, incluindo desforma, fornecimento e transporte de todos os materiais)</t>
  </si>
  <si>
    <t xml:space="preserve"> 6.2 </t>
  </si>
  <si>
    <t xml:space="preserve"> 40.22.30 </t>
  </si>
  <si>
    <t>ACO - ACO CA-50  E CA-60 - CORTE, DOBRAMENTO E COLOCACAO</t>
  </si>
  <si>
    <t>KG</t>
  </si>
  <si>
    <t xml:space="preserve"> 6.3 </t>
  </si>
  <si>
    <t>LASTRO DE BRITA 2 OU 3 APILOADO MANUALMENTE</t>
  </si>
  <si>
    <t xml:space="preserve"> 6.4 </t>
  </si>
  <si>
    <t xml:space="preserve"> 40.10.23 </t>
  </si>
  <si>
    <t>CONCRETO CONVENCIONAL BRITA CALC. LANC. EM ESTRUT. - CONCRETO FCK &gt;= 20 MPA, BRITA CALCÁRIA, PREPARADO EM OBRA E LANÇADO EM ESTRUTURA</t>
  </si>
  <si>
    <t xml:space="preserve"> 6.5 </t>
  </si>
  <si>
    <t xml:space="preserve"> 40.10.25 </t>
  </si>
  <si>
    <t>CONCRETO CONVENCIONAL BRITA CALC. LANC. EM ESTRUT. - CONCRETO FCK &gt;= 25 MPA, BRITA CALCÁRIA, PREPARADO EM OBRA E LANÇADO EM ESTRUTURA</t>
  </si>
  <si>
    <t xml:space="preserve"> 6.6 </t>
  </si>
  <si>
    <t xml:space="preserve"> 06.09.20 </t>
  </si>
  <si>
    <t>CONCRETO USINADO BOMBEADO LANÇADO EM ESTRUTURA - FCK &gt;= 20 MPA, BRITA CALCÁRIA, USINADO BOMBEÁVEL, LANÇADO EM ESTRUTURA</t>
  </si>
  <si>
    <t xml:space="preserve"> 6.7 </t>
  </si>
  <si>
    <t xml:space="preserve"> 06.09.25 </t>
  </si>
  <si>
    <t>CONCRETO USINADO BOMBEADO LANÇADO EM ESTRUTURA - FCK &gt;= 25 MPA, BRITA CALCÁRIA, USINADO BOMBEÁVEL, LANÇADO EM ESTRUTURA</t>
  </si>
  <si>
    <t xml:space="preserve"> 6.8 </t>
  </si>
  <si>
    <t xml:space="preserve"> 21.03.03 </t>
  </si>
  <si>
    <t>MEIO FIO E CORDAO - PADRAO SUDECAP - MEIO FIO EM CONCRETO PRE-MOLDADO FCK&gt;=20MPA, PADRÃO SUDECAP TIPO A, 30 X 14,2/12 (H X L1/L2), COMPRIMENTO 80 CM</t>
  </si>
  <si>
    <t xml:space="preserve"> 6.9 </t>
  </si>
  <si>
    <t xml:space="preserve"> 21.05.01 </t>
  </si>
  <si>
    <t>PASSEIOS - DE CONCRETO 15 MPA E=6CM JUNTA SECA 3M MANUAL</t>
  </si>
  <si>
    <t xml:space="preserve"> 6.10 </t>
  </si>
  <si>
    <t xml:space="preserve"> 21.05.03 </t>
  </si>
  <si>
    <t>PASSEIOS - CONCRETO &gt;=20MPA USINADO E=8CM MECANIZ.(INCL.TELA)</t>
  </si>
  <si>
    <t xml:space="preserve"> 6.11 </t>
  </si>
  <si>
    <t xml:space="preserve"> 93679 </t>
  </si>
  <si>
    <t>EXECUÇÃO DE PASSEIO EM PISO INTERTRAVADO, COM BLOCO RETANGULAR COLORIDO DE 20 X 10 CM, ESPESSURA 6 CM. AF_12/2015</t>
  </si>
  <si>
    <t xml:space="preserve"> 6.12 </t>
  </si>
  <si>
    <t xml:space="preserve"> 92396 </t>
  </si>
  <si>
    <t>EXECUÇÃO DE PASSEIO EM PISO INTERTRAVADO, COM BLOCO RETANGULAR COR NATURAL DE 20 X 10 CM, ESPESSURA 6 CM. AF_12/2015</t>
  </si>
  <si>
    <t xml:space="preserve"> 6.13 </t>
  </si>
  <si>
    <t xml:space="preserve"> 21.30.07 </t>
  </si>
  <si>
    <t>GRAMACAO, INCLUSIVE PLANTIO - GRAMA ESMERALDA - WILD ZOYSIA</t>
  </si>
  <si>
    <t xml:space="preserve"> 6.14 </t>
  </si>
  <si>
    <t>PISO PODOTÁTIL DE CONCRETO, ALERTA, APLICADO EM PISO (40X40CM) COM JUNTA SECA, COR VERMELHO/AMARELO, ASSENTAMENTO COM ARGAMASSA INDUSTRIALIZADA, INCLUSIVE FORNECIMENTO E INSTALAÇÃO</t>
  </si>
  <si>
    <t xml:space="preserve"> 6.15 </t>
  </si>
  <si>
    <t>PISO PODOTÁTIL DE CONCRETO, DIRECIONAL, APLICADO EM PISO (40X40CM) COM JUNTA SECA, COR VERMELHO/AMARELO, ASSENTAMENTO COM ARGAMASSA INDUSTRIALIZADA, INCLUSIVE FORNECIMENTO E INSTALAÇÃO</t>
  </si>
  <si>
    <t xml:space="preserve"> 7 </t>
  </si>
  <si>
    <t>EQUIPAMENTOS</t>
  </si>
  <si>
    <t xml:space="preserve"> 7.1 </t>
  </si>
  <si>
    <t xml:space="preserve"> 50.10.08 </t>
  </si>
  <si>
    <t>CAMINHAO, CARROCERIA E CAVALO MECANICO - CHP/CAMINHAO BASCULANTE FORD 1317 WE</t>
  </si>
  <si>
    <t>H</t>
  </si>
  <si>
    <t xml:space="preserve"> 7.2 </t>
  </si>
  <si>
    <t xml:space="preserve"> 50.10.12 </t>
  </si>
  <si>
    <t>CAMINHAO, CARROCERIA E CAVALO MECANICO - CHP/CAMINHAO BASCULANTE FORD 1519</t>
  </si>
  <si>
    <t xml:space="preserve"> 7.3 </t>
  </si>
  <si>
    <t xml:space="preserve"> 50.10.36 </t>
  </si>
  <si>
    <t>CAMINHAO, CARROCERIA E CAVALO MECANICO - CHP/CAMINHAO TANQUE FORD 1317 WE, 6.000L</t>
  </si>
  <si>
    <t xml:space="preserve"> 7.4 </t>
  </si>
  <si>
    <t xml:space="preserve"> 50.10.50 </t>
  </si>
  <si>
    <t>CAMINHAO, CARROCERIA E CAVALO MECANICO - CHP/CAMINHAO TANQUE FORD 1317 WE TRUCADO, 10000</t>
  </si>
  <si>
    <t xml:space="preserve"> 7.5 </t>
  </si>
  <si>
    <t xml:space="preserve"> 50.20.06 </t>
  </si>
  <si>
    <t>ESCAVADEIRA E DRAGA - CHP/RETROESCAVADEIRA TRAÇÃO 4X2, 85HP, CAÇAMBA 610MM / 0,22M3 OU EQUIVALENTE</t>
  </si>
  <si>
    <t xml:space="preserve"> 7.6 </t>
  </si>
  <si>
    <t xml:space="preserve"> 50.20.18 </t>
  </si>
  <si>
    <t>ESCAVADEIRA E DRAGA - CHP/ESCAVADEIRA HIDRAULICA SOBRE ESTEIRAS, CACAMBA 0,98M3, PESO OPERACIONAL 17T, POTENCIA BRUTA 119HP, OU EQUIVALENTE</t>
  </si>
  <si>
    <t xml:space="preserve"> 7.7 </t>
  </si>
  <si>
    <t xml:space="preserve"> 50.32.08 </t>
  </si>
  <si>
    <t>MOTONIVELADORA - CHP/MOTONIVELADORA POTENCIA BASICA LIQUIDA (PRIMEIRA MARCHA) 125HP/93KW , PESO BRUTO 16T, LARGURA DA LAMINA DE 3,7 M, OU EQUIVALENTE</t>
  </si>
  <si>
    <t xml:space="preserve"> 7.8 </t>
  </si>
  <si>
    <t xml:space="preserve"> CPU-998 </t>
  </si>
  <si>
    <t>MOBILIZAÇÃO E DESMOBILIZAÇÃO DE EQUIPAMENTOS COM CAVALO MECÂNICO ESTRADEIRO 6 X 2, PBT 23.000 KG - 265 KW - MOTORISTA DE CAMINHÃO</t>
  </si>
  <si>
    <t>VG</t>
  </si>
  <si>
    <t xml:space="preserve"> 8 </t>
  </si>
  <si>
    <t>VEÍCULOS</t>
  </si>
  <si>
    <t xml:space="preserve"> 8.1 </t>
  </si>
  <si>
    <t xml:space="preserve"> CPU-999 </t>
  </si>
  <si>
    <t>LOCACAO VEICULO POPULAR MOTOR 1.0 C/ AR E SEGURO COM COMBUSTÍVEL</t>
  </si>
  <si>
    <t>MÊS</t>
  </si>
  <si>
    <t xml:space="preserve"> 9 </t>
  </si>
  <si>
    <t>SERVIÇOS TÉCNICOS</t>
  </si>
  <si>
    <t xml:space="preserve"> 9.1 </t>
  </si>
  <si>
    <t xml:space="preserve"> CPU-994 </t>
  </si>
  <si>
    <t>EQUIPE DE TOPOGRAFIA</t>
  </si>
  <si>
    <t xml:space="preserve"> 9.2 </t>
  </si>
  <si>
    <t xml:space="preserve"> 01.12.01 </t>
  </si>
  <si>
    <t>VISTORIA CAUTELAR - ÁREA CONSTRUÍDA &lt;= 100M2</t>
  </si>
  <si>
    <t xml:space="preserve"> 10 </t>
  </si>
  <si>
    <t>ADMINISTRAÇÃO LOCAL</t>
  </si>
  <si>
    <t xml:space="preserve"> 10.1 </t>
  </si>
  <si>
    <t xml:space="preserve"> ADM-ATA PAV </t>
  </si>
  <si>
    <t>ADMINISTRAÇÃO LOCAL ACÓRDÃO TCU Nº 2622/2013 - ADOTADO QUARTIL MÉDIO 6,99% - LIMITES ENTRE 1,98% E 10,68%</t>
  </si>
  <si>
    <t>PREFEITURA MUNICIPAL DE SANTA LUZIA</t>
  </si>
  <si>
    <t xml:space="preserve">PLANILHA ORÇAMENTÁRIA </t>
  </si>
  <si>
    <t>Registro de preço para futura e eventual contratação de empresa para execução de serviços de restauração, recuperação, melhoramento e construção de pavimentos em diversos logradouros públicos no município, com fornecimento de mão de obra, materiais e equipamentos.</t>
  </si>
  <si>
    <t>TOTAL GERAL</t>
  </si>
  <si>
    <t>Objeto:</t>
  </si>
  <si>
    <t>Tipo</t>
  </si>
  <si>
    <t>Composição</t>
  </si>
  <si>
    <t>Insumo</t>
  </si>
  <si>
    <t>Serviços</t>
  </si>
  <si>
    <t>MO sem LS =&gt;</t>
  </si>
  <si>
    <t>LS =&gt;</t>
  </si>
  <si>
    <t>MO com LS =&gt;</t>
  </si>
  <si>
    <t>Valor do BDI =&gt;</t>
  </si>
  <si>
    <t>Valor com BDI =&gt;</t>
  </si>
  <si>
    <t>Quant. =&gt;</t>
  </si>
  <si>
    <t>Preço Total =&gt;</t>
  </si>
  <si>
    <t>BARRACAO DE OBRA</t>
  </si>
  <si>
    <t xml:space="preserve"> 55.10.50 </t>
  </si>
  <si>
    <t>CARPINTEIRO</t>
  </si>
  <si>
    <t>Mão de Obra</t>
  </si>
  <si>
    <t xml:space="preserve"> 55.10.88 </t>
  </si>
  <si>
    <t>SERVENTE</t>
  </si>
  <si>
    <t xml:space="preserve"> 71.04.08 </t>
  </si>
  <si>
    <t>PECA DE MADEIRA DE PINUS 5,5X5,5 CM</t>
  </si>
  <si>
    <t>Material</t>
  </si>
  <si>
    <t xml:space="preserve"> 71.01.05 </t>
  </si>
  <si>
    <t>TABUA DE MADEIRA APARELHADA *2,5 X 25* CM, MACARANDUBA, ANGELIM OU EQUIVALENTE DA REGIAO</t>
  </si>
  <si>
    <t xml:space="preserve"> 67.20.26 </t>
  </si>
  <si>
    <t>PARAFUSO ZINCADO ROSCA SOBERBA, CABECA SEXTAVADA, 5/16 " X 110 MM, PARA FIXACAO DE TELHA EM MADEIRA</t>
  </si>
  <si>
    <t xml:space="preserve"> 67.02.10 </t>
  </si>
  <si>
    <t>TELHA DE FIBROCIMENTO ONDULADA E = 4 MM, DE 2,44 X 0,50 M (SEM AMIANTO)</t>
  </si>
  <si>
    <t xml:space="preserve"> 77.05.51 </t>
  </si>
  <si>
    <t>PREGO DE ACO POLIDO COM CABECA 18 X 30 (2 3/4 X 10)</t>
  </si>
  <si>
    <t>TAPUME PADRAO SUDECAP (TIPO I, II E III)</t>
  </si>
  <si>
    <t xml:space="preserve"> 55.10.81 </t>
  </si>
  <si>
    <t>PINTOR</t>
  </si>
  <si>
    <t xml:space="preserve"> 71.14.06 </t>
  </si>
  <si>
    <t>CHAPA DE MADEIRA COMPENSADA RESINADA PARA FORMA DE CONCRETO, DE *2,2 X 1,1* M, E = 10 MM</t>
  </si>
  <si>
    <t xml:space="preserve"> 75.01.05 </t>
  </si>
  <si>
    <t>TINTA LATEX PVA PREMIUM, COR BRANCA</t>
  </si>
  <si>
    <t>LATA</t>
  </si>
  <si>
    <t>Composição Auxiliar</t>
  </si>
  <si>
    <t xml:space="preserve"> 40.20.11 </t>
  </si>
  <si>
    <t>FORMA DE TABUA DE PINHO DE 3a. TIPO E (P/ BERCO)</t>
  </si>
  <si>
    <t>FORMA E ESCORAMENTO</t>
  </si>
  <si>
    <t xml:space="preserve"> 40.09.05 </t>
  </si>
  <si>
    <t>CONCRETO 1:4:8, B1-B2 CALCARIA,LANCADO EM FUNDACAO</t>
  </si>
  <si>
    <t>CONCRETO CONVENCIONAL B1-B2 CALC., LANC. EM FUND.</t>
  </si>
  <si>
    <t xml:space="preserve"> 60.40.10 </t>
  </si>
  <si>
    <t>TELA PLASTICA LARANJA, TIPO TAPUME PARA SINALIZACAO, MALHA RETANGULAR, ROLO 1.20 X 50 M (L X C)</t>
  </si>
  <si>
    <t xml:space="preserve"> 55.10.75 </t>
  </si>
  <si>
    <t>PEDREIRO</t>
  </si>
  <si>
    <t xml:space="preserve"> 84.20.20 </t>
  </si>
  <si>
    <t>FITA ZEBRADA PARA SINALIZAÇAO ROLO DE 200M</t>
  </si>
  <si>
    <t>INSTALAÇAO PROVISORIA - CONCESSIONARIA</t>
  </si>
  <si>
    <t xml:space="preserve"> 55.10.10 </t>
  </si>
  <si>
    <t>AUXILIAR BOMBEIRO/ELETRICISTA</t>
  </si>
  <si>
    <t xml:space="preserve"> 55.10.55 </t>
  </si>
  <si>
    <t>ELETRICISTA</t>
  </si>
  <si>
    <t xml:space="preserve"> 60.35.12 </t>
  </si>
  <si>
    <t>ARAME GALVANIZADO 12 BWG, 2,76 MM (0,048 KG/M)</t>
  </si>
  <si>
    <t xml:space="preserve"> 74.08.31 </t>
  </si>
  <si>
    <t>CX. PADRAO CEMIG P/MED.POLIF.E DISJ. 46x35x21 CM-2 OU EQUIVALENTE</t>
  </si>
  <si>
    <t xml:space="preserve"> 74.10.28 </t>
  </si>
  <si>
    <t>DISJUNTOR TERMOMAGNÉTICO TIPO NEMA, TRIPOLAR 70A, TENSAO MAXIMA DE 240 V</t>
  </si>
  <si>
    <t xml:space="preserve"> 74.02.13 </t>
  </si>
  <si>
    <t>ELETRODUTO GALV. À QUENTE, PESADO, PAREDE 2,65MM, 1 1/4", CONF. ABNT NBR 5598 OU EQUIVALENTE</t>
  </si>
  <si>
    <t xml:space="preserve"> 74.16.43 </t>
  </si>
  <si>
    <t>CABO DE COBRE, FLEXIVEL, CLASSE 4 OU 5, ISOLACAO EM PVC/A, ANTICHAMA BWF-B, COBERTURA PVC-ST1, ANTICHAMA BWF-B, 1 CONDUTOR, 0,6/1 KV, SECAO NOMINAL 25 MM2</t>
  </si>
  <si>
    <t xml:space="preserve"> 74.17.11 </t>
  </si>
  <si>
    <t>CABO DE COBRE NU (CORDOALHA) 10,0MM2</t>
  </si>
  <si>
    <t xml:space="preserve"> 74.28.05 </t>
  </si>
  <si>
    <t>CONECTOR METALICO TIPO PARAFUSO FENDIDO (SPLIT BOLT), PARA CABOS 25 MM2</t>
  </si>
  <si>
    <t xml:space="preserve"> 74.28.01 </t>
  </si>
  <si>
    <t>TERMINAL DE PRESSÃO 16,0MM2 DE COBRE OU BRONZE PARA ATERRAMENTO</t>
  </si>
  <si>
    <t xml:space="preserve"> 74.44.86 </t>
  </si>
  <si>
    <t>TAMPAO DE ALUMINIO 102MM</t>
  </si>
  <si>
    <t xml:space="preserve"> 74.44.25 </t>
  </si>
  <si>
    <t>ISOLADOR DE PORCELANA, TIPO ROLDANA, DIMENSOES DE 72X72 MM, PARA USO EM BAIXA TENSAO</t>
  </si>
  <si>
    <t xml:space="preserve"> 74.44.21 </t>
  </si>
  <si>
    <t>ARMACAO SECUNDÁRIA 1 ESTRIBO COM HASTE 125MM OU EQUIVALENTE</t>
  </si>
  <si>
    <t xml:space="preserve"> 74.44.40 </t>
  </si>
  <si>
    <t>ABRACADEIRA, GALVANIZADA/ZINCADA, ROSCA SEM FIM, PARAFUSO INOX, LARGURA FITA *12,6 A *14 MM, D = 4" A 4 3/4"</t>
  </si>
  <si>
    <t xml:space="preserve"> 74.44.95 </t>
  </si>
  <si>
    <t>CABECOTE DE ALUMINIO 1 1/4"</t>
  </si>
  <si>
    <t xml:space="preserve"> 74.44.31 </t>
  </si>
  <si>
    <t>HASTE DE ATERRAM. 17,00MM X 2,40 COPPERWELD (3/4) OU EQUIVALENTE</t>
  </si>
  <si>
    <t xml:space="preserve"> 74.46.66 </t>
  </si>
  <si>
    <t>POSTE AÇO GALVANIZADO TIPO PA4 - D=102MM / H=7,OM  / E=2MM</t>
  </si>
  <si>
    <t xml:space="preserve"> 55.10.39 </t>
  </si>
  <si>
    <t>BOMBEIRO</t>
  </si>
  <si>
    <t xml:space="preserve"> 73.54.02 </t>
  </si>
  <si>
    <t>KIT PADRAO COPASA 3/4" DE METAL OU EQUIVALENTE</t>
  </si>
  <si>
    <t>CONTAINER 6,0X2,30X2,82 M COM ISOLAMENTO TERMICO</t>
  </si>
  <si>
    <t xml:space="preserve"> 89.50.03 </t>
  </si>
  <si>
    <t>CONTAINER 6,0X2,30X2,82M E SANITÁRIO C/ ISOLAMENTO TÉRMICO</t>
  </si>
  <si>
    <t xml:space="preserve"> 89.50.50 </t>
  </si>
  <si>
    <t>AR CONDICIONADO PARA CONTAINER</t>
  </si>
  <si>
    <t xml:space="preserve"> 89.50.06 </t>
  </si>
  <si>
    <t>CONT.6,0X2,30X2,82 VEST. 4CHUV.3SANIT.1LAVAT.1MICT</t>
  </si>
  <si>
    <t xml:space="preserve"> 89.50.07 </t>
  </si>
  <si>
    <t>CONTAINER 6,0X2,30X2,82 CM COM ISOLAMENTO TERMICO</t>
  </si>
  <si>
    <t xml:space="preserve"> 89.50.08 </t>
  </si>
  <si>
    <t>CONTAINER 6,0X2,30X2,82M COM LAVATORIO</t>
  </si>
  <si>
    <t xml:space="preserve"> 89.50.20 </t>
  </si>
  <si>
    <t>MOBILIZAÇAO DE CONTAINER</t>
  </si>
  <si>
    <t xml:space="preserve"> 89.50.21 </t>
  </si>
  <si>
    <t>DESMOBILIZAÇÃO DE CONTAINER</t>
  </si>
  <si>
    <t>BANHEIRO QUIMICO</t>
  </si>
  <si>
    <t xml:space="preserve"> 89.50.09 </t>
  </si>
  <si>
    <t>BANHEIRO QUIMICO 2 MANUT. 2 ROLOS PAPEL HIGIENICO</t>
  </si>
  <si>
    <t>SINALIZAÇAO</t>
  </si>
  <si>
    <t xml:space="preserve"> 83.17.40 </t>
  </si>
  <si>
    <t>PLACA 1,0X0,60M DUPLA FACE CH.GALV.26 EM CAVALETE</t>
  </si>
  <si>
    <t xml:space="preserve"> 83.17.42 </t>
  </si>
  <si>
    <t>PLACA 0,5X0,50M DUPLA FACE CH GALV.22 EM CAVALETE</t>
  </si>
  <si>
    <t xml:space="preserve"> 83.17.41 </t>
  </si>
  <si>
    <t>PLACA 0,50X0,50M CH.GALV.22 CAVALETE METALON 20X20</t>
  </si>
  <si>
    <t xml:space="preserve"> 84.20.02 </t>
  </si>
  <si>
    <t>CONE DE SINALIZACAO EM PVC RIGIDO COM FAIXA REFLETIVA, H = 70 / 76 CM</t>
  </si>
  <si>
    <t xml:space="preserve"> 84.20.01 </t>
  </si>
  <si>
    <t>CONE DE SINALIZACAO EM PVC FLEXIVEL, H = 70 / 76 CM (NBR 15071)</t>
  </si>
  <si>
    <t xml:space="preserve"> 84.20.03 </t>
  </si>
  <si>
    <t>SINALIZADOR A LED C/ TRAVA ANTI-FURTO MONOLIGHT OU EQUIVALENTE</t>
  </si>
  <si>
    <t xml:space="preserve"> 60.35.10 </t>
  </si>
  <si>
    <t>ARAME GALVANIZADO 10 BWG, 3,40 MM (0,0713 KG/M)</t>
  </si>
  <si>
    <t xml:space="preserve"> 71.30.04 </t>
  </si>
  <si>
    <t>MADEIRA ROLICA D=  6 A 10 CM COMPRIMENTO 6 METROS</t>
  </si>
  <si>
    <t xml:space="preserve"> 83.17.70 </t>
  </si>
  <si>
    <t>FAIXA MORIM 6,00M X 0,80M EM TECIDO COMUM, EXCLUSIVE INSTALAÇÃO</t>
  </si>
  <si>
    <t>DEMOLIÇAO DE PASSEIO E PAVIMENTO</t>
  </si>
  <si>
    <t xml:space="preserve"> 50.19.62 </t>
  </si>
  <si>
    <t>CHP/ROMPEDOR PNEUMATICO MANUAL, PADRAO, PESO DE 30 KG, OU EQUIVALENTE</t>
  </si>
  <si>
    <t>Equipamento</t>
  </si>
  <si>
    <t xml:space="preserve"> 50.14.10 </t>
  </si>
  <si>
    <t>CHP/COMPRESSOR PORTÁTIL, MOTOR DIESEL, 275 PCM, 7 BAR, 54,4KW, OU EQUIVALENTE</t>
  </si>
  <si>
    <t xml:space="preserve"> 50.19.66 </t>
  </si>
  <si>
    <t>MARTELO DEMOLIDOR ELETRICO, 2.000 W,  1.000 IMPACTOS POR MINUTO, FORÇA DE IMPACTO ENTRE 62 E 69 J, PESO DE 30 KG, OU EQUIVALENTE</t>
  </si>
  <si>
    <t xml:space="preserve"> 55.10.51 </t>
  </si>
  <si>
    <t>POCEIRO</t>
  </si>
  <si>
    <t xml:space="preserve"> 83.23.10 </t>
  </si>
  <si>
    <t>KILOWATT/HORA B3 - DEMAIS CLASSES - INCLUSIVE ICMS</t>
  </si>
  <si>
    <t>KWH</t>
  </si>
  <si>
    <t>CORTE MECANICO EM CONCRETO/ASFALTO</t>
  </si>
  <si>
    <t xml:space="preserve"> 50.41.11 </t>
  </si>
  <si>
    <t>CHP/MÁQUINA CORTADORA DE PISO (SERRA CLIPPER), À GASOLINA, 13HP, ÚMIDO OU À SECO, OU EQUIVALENTE</t>
  </si>
  <si>
    <t xml:space="preserve"> 50.41.12 </t>
  </si>
  <si>
    <t>CHI/MÁQUINA CORTADORA DE PISO (SERRA CLIPPER), À GASOLINA, 13HP, ÚMIDO OU À SECO, OU EQUIVALENTE</t>
  </si>
  <si>
    <t xml:space="preserve"> 72.10.01 </t>
  </si>
  <si>
    <t>DISCO DIAMANTADO D=14" PRECISION OU EQUIVALENTE</t>
  </si>
  <si>
    <t>PAVI - PAVIMENTAÇÃO</t>
  </si>
  <si>
    <t xml:space="preserve"> 96158 </t>
  </si>
  <si>
    <t>MINICARREGADEIRA SOBRE RODAS POTENCIA 47HP CAPACIDADE OPERACAO 646 KG, COM VASSOURA MECÂNICA ACOPLADA - CHP DIURNO. AF_03/2017</t>
  </si>
  <si>
    <t>CHOR - CUSTOS HORÁRIOS DE MÁQUINAS E EQUIPAMENTOS</t>
  </si>
  <si>
    <t>CHP</t>
  </si>
  <si>
    <t xml:space="preserve"> 5811 </t>
  </si>
  <si>
    <t>CAMINHÃO BASCULANTE 6 M3, PESO BRUTO TOTAL 16.000 KG, CARGA ÚTIL MÁXIMA 13.071 KG, DISTÂNCIA ENTRE EIXOS 4,80 M, POTÊNCIA 230 CV INCLUSIVE CAÇAMBA METÁLICA - CHP DIURNO. AF_06/2014</t>
  </si>
  <si>
    <t xml:space="preserve"> 89234 </t>
  </si>
  <si>
    <t>FRESADORA DE ASFALTO A FRIO SOBRE RODAS, LARGURA FRESAGEM DE 1,0 M, POTÊNCIA 208 HP - CHP DIURNO. AF_11/2014</t>
  </si>
  <si>
    <t xml:space="preserve"> 96156 </t>
  </si>
  <si>
    <t>MINICARREGADEIRA SOBRE RODAS POTENCIA 47HP CAPACIDADE OPERACAO 646 KG, COM VASSOURA MECÂNICA ACOPLADA - CHI DIURNO. AF_03/2017</t>
  </si>
  <si>
    <t>CHI</t>
  </si>
  <si>
    <t xml:space="preserve"> 89235 </t>
  </si>
  <si>
    <t>FRESADORA DE ASFALTO A FRIO SOBRE RODAS, LARGURA FRESAGEM DE 1,0 M, POTÊNCIA 208 HP - CHI DIURNO. AF_11/2014</t>
  </si>
  <si>
    <t xml:space="preserve"> 6259 </t>
  </si>
  <si>
    <t>CAMINHÃO PIPA 6.000 L, PESO BRUTO TOTAL 13.000 KG, DISTÂNCIA ENTRE EIXOS 4,80 M, POTÊNCIA 189 CV INCLUSIVE TANQUE DE AÇO PARA TRANSPORTE DE ÁGUA, CAPACIDADE 6 M3 - CHP DIURNO. AF_06/2014</t>
  </si>
  <si>
    <t xml:space="preserve"> 88316 </t>
  </si>
  <si>
    <t>SERVENTE COM ENCARGOS COMPLEMENTARES</t>
  </si>
  <si>
    <t>SEDI - SERVIÇOS DIVERSOS</t>
  </si>
  <si>
    <t xml:space="preserve"> 00044473 </t>
  </si>
  <si>
    <t>APOIO DO PORTA DENTE PARA FRESADORA DE  ASFALTO</t>
  </si>
  <si>
    <t xml:space="preserve"> 00044472 </t>
  </si>
  <si>
    <t>DENTE PARA  FRESADORA</t>
  </si>
  <si>
    <t xml:space="preserve"> 00044471 </t>
  </si>
  <si>
    <t>PORTA DENTE PARA  FRESADORA</t>
  </si>
  <si>
    <t xml:space="preserve"> 00044480 </t>
  </si>
  <si>
    <t>TARIFA "A" ENTRE  0 E 20M3 FORNECIMENTO  D'AGUA</t>
  </si>
  <si>
    <t>Taxas</t>
  </si>
  <si>
    <t>REMOÇAO DE MEIO-FIO</t>
  </si>
  <si>
    <t>REMOÇAO E REASSENTAMENTO DE MEIO-FIO</t>
  </si>
  <si>
    <t xml:space="preserve"> 40.24.15 </t>
  </si>
  <si>
    <t>ARGAMASSA DE CIMENTO E AREIA 1:3</t>
  </si>
  <si>
    <t>ARGAMASSA DE CIMENTO E AREIA - PREPARO</t>
  </si>
  <si>
    <t>ASTU - ASSENTAMENTO DE TUBOS E PECAS</t>
  </si>
  <si>
    <t>TRANSPORTE DE MATERIAL DEMOLIDO EM CARRINHO DE MAO</t>
  </si>
  <si>
    <t>CARGA DE MATERIAL DEMOLIDO SOBRE CAMINHAO</t>
  </si>
  <si>
    <t xml:space="preserve"> 50.10.09 </t>
  </si>
  <si>
    <t>CHI/CAMINHAO BASCULANTE</t>
  </si>
  <si>
    <t xml:space="preserve"> 50.11.28 </t>
  </si>
  <si>
    <t>CHP/PÁ CARREGADEIRA 140HP CAPACIDADE CAÇAMBA 1,7M3 OU EQUIVALENTE</t>
  </si>
  <si>
    <t>TRANSPORTE DE MATERIAL DEMOLIDO EM CAMINHAO</t>
  </si>
  <si>
    <t>CHP/CAMINHAO BASCULANTE</t>
  </si>
  <si>
    <t>LIMPEZA DO PAVIMENTO</t>
  </si>
  <si>
    <t>ESCAVAÇAO E CARGA MECANIZADA</t>
  </si>
  <si>
    <t xml:space="preserve"> 50.11.29 </t>
  </si>
  <si>
    <t>CHI/PÁ CARREGADEIRA 140HP CAPACIDADE CAÇAMBA 1,7M3 OU EQUIVALENTE</t>
  </si>
  <si>
    <t xml:space="preserve"> 50.36.10 </t>
  </si>
  <si>
    <t>CHP/TRATOR DE ESTEIRAS, POTENCIA DE 177HP/132KW, PESO OPERACIONAL DE 16,5T, COM LAMINA COM CAPACIDADE DE 3,18M3, OU EQUIVALENTE</t>
  </si>
  <si>
    <t>MOVT - MOVIMENTO DE TERRA</t>
  </si>
  <si>
    <t xml:space="preserve"> 5851 </t>
  </si>
  <si>
    <t>TRATOR DE ESTEIRAS, POTÊNCIA 150 HP, PESO OPERACIONAL 16,7 T, COM RODA MOTRIZ ELEVADA E LÂMINA 3,18 M3 - CHP DIURNO. AF_06/2014</t>
  </si>
  <si>
    <t xml:space="preserve"> 5853 </t>
  </si>
  <si>
    <t>TRATOR DE ESTEIRAS, POTÊNCIA 150 HP, PESO OPERACIONAL 16,7 T, COM RODA MOTRIZ ELEVADA E LÂMINA 3,18 M3 - CHI DIURNO. AF_06/2014</t>
  </si>
  <si>
    <t>CARGA DE MATERIAL DE QQUER NATUREZA SOBRE CAMINHAO</t>
  </si>
  <si>
    <t>TRANSPORTE DE MATERIAL DE QUALQUER NATUREZA</t>
  </si>
  <si>
    <t>ATERRO COMPACTADO</t>
  </si>
  <si>
    <t>CHP/CAMINHAO TANQUE, 10000L</t>
  </si>
  <si>
    <t xml:space="preserve"> 50.13.44 </t>
  </si>
  <si>
    <t>CHP/ROLO VIBRATÓRIO LISO 80HP PESO OPERACIONAL 7000KG LARGURA 1,68M OU EQUIVALENTE</t>
  </si>
  <si>
    <t xml:space="preserve"> 50.10.51 </t>
  </si>
  <si>
    <t>CHI/CAMINHAO TANQUE, 10000L</t>
  </si>
  <si>
    <t xml:space="preserve"> 50.13.46 </t>
  </si>
  <si>
    <t>CHP/ROLO VIBRATÓRIO PÉ DE CARNEIRO 80HP PESO OPERACIONAL 7000KG OU EQUIVALENTE</t>
  </si>
  <si>
    <t xml:space="preserve"> 50.36.66 </t>
  </si>
  <si>
    <t>CHP/TRATOR DE PNEUS COM POTENCIA DE 105 CV, TRACAO 4 X 4, PESO COM LASTRO DE 5500 KG, OU EQUIVALENTE</t>
  </si>
  <si>
    <t xml:space="preserve"> 50.36.67 </t>
  </si>
  <si>
    <t>CHI/TRATOR DE PNEUS COM POTENCIA DE 105 CV, TRACAO 4 X 4, PESO COM LASTRO DE 5500 KG, OU EQUIVALENTE</t>
  </si>
  <si>
    <t>CHP/MOTONIVELADORA POTENCIA BASICA LIQUIDA (PRIMEIRA MARCHA) 125HP/93KW , PESO BRUTO 16T, LARGURA DA LAMINA DE 3,7 M, OU EQUIVALENTE</t>
  </si>
  <si>
    <t xml:space="preserve"> 50.25.09 </t>
  </si>
  <si>
    <t>CHI/GRADE DE DISCO TATU 20-24</t>
  </si>
  <si>
    <t xml:space="preserve"> 50.25.08 </t>
  </si>
  <si>
    <t>CHP/GRADE DE DISCO TATU 20-24</t>
  </si>
  <si>
    <t xml:space="preserve"> 50.32.09 </t>
  </si>
  <si>
    <t>CHI/MOTONIVELADORA POTENCIA BASICA LIQUIDA (PRIMEIRA MARCHA) 125HP/93KW , PESO BRUTO 16T, LARGURA DA LAMINA DE 3,7 M, OU EQUIVALENTE</t>
  </si>
  <si>
    <t xml:space="preserve"> 50.13.75 </t>
  </si>
  <si>
    <t>CHI/COMPACTADOR VIBRATÓRIO DE PLACA 9,0 HP DIESEL OU EQUIVALENTE</t>
  </si>
  <si>
    <t xml:space="preserve"> 50.13.74 </t>
  </si>
  <si>
    <t>CHP/COMPACTADOR VIBRATÓRIO DE PLACA 9,0 HP DIESEL OU EQUIVALENTE</t>
  </si>
  <si>
    <t>REGULARIZAÇAO E COMPACTAÇAO DE TERRENO</t>
  </si>
  <si>
    <t>CHP/CAMINHAO TANQUE, 6.000L</t>
  </si>
  <si>
    <t xml:space="preserve"> 50.13.55 </t>
  </si>
  <si>
    <t>CHI/ROLO DE PNEUS MASSA OPERACIONAL 10000KG LARGURA ROLAMENTO 1,80M E 99HP OU EQUIVALENTE</t>
  </si>
  <si>
    <t xml:space="preserve"> 50.13.54 </t>
  </si>
  <si>
    <t>CHP/ROLO DE PNEUS MASSA OPERACIONAL 10000KG LARGURA ROLAMENTO 1,80M E 99HP OU EQUIVALENTE</t>
  </si>
  <si>
    <t>ENROCAMENTO COM PEDRA DE MAO</t>
  </si>
  <si>
    <t xml:space="preserve"> 63.02.19 </t>
  </si>
  <si>
    <t xml:space="preserve"> 63.01.04 </t>
  </si>
  <si>
    <t>FORNECIMENTO E LANÇAMENTO DE MATERIAL DRENANTE</t>
  </si>
  <si>
    <t xml:space="preserve"> 63.01.03 </t>
  </si>
  <si>
    <t xml:space="preserve"> 50.10.13 </t>
  </si>
  <si>
    <t>SARJETA - PADRAO SUDECAP</t>
  </si>
  <si>
    <t xml:space="preserve"> 89.06.27 </t>
  </si>
  <si>
    <t>CONCRETO USINADO FCK&gt;=20 MPA - BRITA 0 E 1 - CONVENCIONAL - SLUMP 10+-2</t>
  </si>
  <si>
    <t>CONJUNTO QUADRO E GRELHA PARA BOCA DE LOBO</t>
  </si>
  <si>
    <t>CONCRETO FCK &gt;= 20 MPA, BRITA CALCÁRIA, PREPARADO EM OBRA E LANÇADO EM ESTRUTURA</t>
  </si>
  <si>
    <t>CONCRETO CONVENCIONAL BRITA CALC. LANC. EM ESTRUT.</t>
  </si>
  <si>
    <t xml:space="preserve"> 80.40.25 </t>
  </si>
  <si>
    <t>GRELHA DE CONCRETO 0,99 x 0,44 x 0,10M</t>
  </si>
  <si>
    <t xml:space="preserve"> 80.40.27 </t>
  </si>
  <si>
    <t>QUADRO DE CONCRETO 1,10 x 0,50M</t>
  </si>
  <si>
    <t>CANTONEIRA PARA BOCA DE LOBO</t>
  </si>
  <si>
    <t xml:space="preserve"> 80.40.28 </t>
  </si>
  <si>
    <t>CANTONEIRA DE CONCRETO</t>
  </si>
  <si>
    <t>ALTEAMENTO DE CAIXA PARA BOCA DE LOBO</t>
  </si>
  <si>
    <t xml:space="preserve"> 40.30.07 </t>
  </si>
  <si>
    <t>ALVENARIA TIJOLO MACICO REQ., E = 20CM, A REVESTIR</t>
  </si>
  <si>
    <t>ALVENARIA</t>
  </si>
  <si>
    <t xml:space="preserve"> 40.32.05 </t>
  </si>
  <si>
    <t>ESCAVACAO MANUAL H &lt;= 1.5M</t>
  </si>
  <si>
    <t>MOVIMENTO DE TERRA</t>
  </si>
  <si>
    <t>TAMPAO DE POÇO DE VISITA</t>
  </si>
  <si>
    <t xml:space="preserve"> 62.01.05 </t>
  </si>
  <si>
    <t>CIMENTO PORTLAND COMUM    ( CPIII-40 )  SC 50KG</t>
  </si>
  <si>
    <t xml:space="preserve"> 63.05.05 </t>
  </si>
  <si>
    <t>AREIA LAVADA COM FRETE</t>
  </si>
  <si>
    <t>REGULARIZAÇAO</t>
  </si>
  <si>
    <t>SUB-BASE ESTAB. GRANUL. ENERGIA PROCTOR INTERMED.</t>
  </si>
  <si>
    <t xml:space="preserve"> 63.02.22 </t>
  </si>
  <si>
    <t>AGREGADO DE PEDREIRA PARA BASE, INCLUSIVE FRETE</t>
  </si>
  <si>
    <t>BASE ESTAB. GRANUL.COMPACT.ENERG.PROCTOR INTERMED.</t>
  </si>
  <si>
    <t xml:space="preserve"> 90776 </t>
  </si>
  <si>
    <t>ENCARREGADO GERAL COM ENCARGOS COMPLEMENTARES</t>
  </si>
  <si>
    <t xml:space="preserve"> 50.16.52 </t>
  </si>
  <si>
    <t>CHP/CAMIN.DISTR.BETUME</t>
  </si>
  <si>
    <t xml:space="preserve"> 50.01.70 </t>
  </si>
  <si>
    <t>CHP/VASSOURA MECANICA (CMV - VM 2440)</t>
  </si>
  <si>
    <t xml:space="preserve"> 50.01.71 </t>
  </si>
  <si>
    <t>CHI/VASSOURA MECANICA (CMV - VM 2440)</t>
  </si>
  <si>
    <t xml:space="preserve"> MATRO-22869 </t>
  </si>
  <si>
    <t>EMULSÃO ASFÁLTICA DE PETRÓLEO PARA SERVIÇO DE IMPRIMAÇÃO com ICMS 18%</t>
  </si>
  <si>
    <t>PINTURA</t>
  </si>
  <si>
    <t xml:space="preserve"> 68.09.20 </t>
  </si>
  <si>
    <t>EMULSAO ASFALTICA CATIONICA RR-1C PARA USO EM PAVIMENTACAO ASFALTICA (COLETADO NA ANP ACRESCIDO DE ICMS)</t>
  </si>
  <si>
    <t xml:space="preserve"> 96464 </t>
  </si>
  <si>
    <t>ROLO COMPACTADOR DE PNEUS, ESTATICO, PRESSAO VARIAVEL, POTENCIA 110 HP, PESO SEM/COM LASTRO 10,8/27 T, LARGURA DE ROLAGEM 2,30 M - CHI DIURNO. AF_06/2017</t>
  </si>
  <si>
    <t xml:space="preserve"> 5837 </t>
  </si>
  <si>
    <t>VIBROACABADORA DE ASFALTO SOBRE ESTEIRAS, LARGURA DE PAVIMENTAÇÃO 1,90 M A 5,30 M, POTÊNCIA 105 HP CAPACIDADE 450 T/H - CHI DIURNO. AF_11/2014</t>
  </si>
  <si>
    <t xml:space="preserve"> 95632 </t>
  </si>
  <si>
    <t>ROLO COMPACTADOR VIBRATORIO TANDEM, ACO LISO, POTENCIA 125 HP, PESO SEM/COM LASTRO 10,20/11,65 T, LARGURA DE TRABALHO 1,73 M - CHI DIURNO. AF_11/2016</t>
  </si>
  <si>
    <t xml:space="preserve"> 96157 </t>
  </si>
  <si>
    <t>TRATOR DE PNEUS COM POTÊNCIA DE 85 CV, TRAÇÃO 4X4, COM VASSOURA MECÂNICA ACOPLADA - CHP DIURNO. AF_03/2017</t>
  </si>
  <si>
    <t xml:space="preserve"> 5835 </t>
  </si>
  <si>
    <t>VIBROACABADORA DE ASFALTO SOBRE ESTEIRAS, LARGURA DE PAVIMENTAÇÃO 1,90 M A 5,30 M, POTÊNCIA 105 HP CAPACIDADE 450 T/H - CHP DIURNO. AF_11/2014</t>
  </si>
  <si>
    <t xml:space="preserve"> 91386 </t>
  </si>
  <si>
    <t>CAMINHÃO BASCULANTE 10 M3, TRUCADO CABINE SIMPLES, PESO BRUTO TOTAL 23.000 KG, CARGA ÚTIL MÁXIMA 15.935 KG, DISTÂNCIA ENTRE EIXOS 4,80 M, POTÊNCIA 230 CV INCLUSIVE CAÇAMBA METÁLICA - CHP DIURNO. AF_06/2014</t>
  </si>
  <si>
    <t xml:space="preserve"> 96463 </t>
  </si>
  <si>
    <t>ROLO COMPACTADOR DE PNEUS, ESTATICO, PRESSAO VARIAVEL, POTENCIA 110 HP, PESO SEM/COM LASTRO 10,8/27 T, LARGURA DE ROLAGEM 2,30 M - CHP DIURNO. AF_06/2017</t>
  </si>
  <si>
    <t xml:space="preserve"> 95631 </t>
  </si>
  <si>
    <t>ROLO COMPACTADOR VIBRATORIO TANDEM, ACO LISO, POTENCIA 125 HP, PESO SEM/COM LASTRO 10,20/11,65 T, LARGURA DE TRABALHO 1,73 M - CHP DIURNO. AF_11/2016</t>
  </si>
  <si>
    <t xml:space="preserve"> 96155 </t>
  </si>
  <si>
    <t>TRATOR DE PNEUS COM POTÊNCIA DE 85 CV, TRAÇÃO 4X4, COM VASSOURA MECÂNICA ACOPLADA - CHI DIURNO. AF_02/2017</t>
  </si>
  <si>
    <t xml:space="preserve"> 88314 </t>
  </si>
  <si>
    <t>RASTELEIRO COM ENCARGOS COMPLEMENTARES</t>
  </si>
  <si>
    <t xml:space="preserve"> 00041965 </t>
  </si>
  <si>
    <t>CONCRETO BETUMINOSO USINADO A QUENTE (CBUQ) PARA PAVIMENTACAO ASFALTICA, PADRAO DNIT, PARA BINDER, COM CAP 50/70 - AQUISICAO POSTO USINA</t>
  </si>
  <si>
    <t xml:space="preserve"> 00001518 </t>
  </si>
  <si>
    <t>CONCRETO BETUMINOSO USINADO A QUENTE (CBUQ) PARA PAVIMENTACAO ASFALTICA, PADRAO DNIT, FAIXA C, COM CAP 50/70 - AQUISICAO POSTO USINA</t>
  </si>
  <si>
    <t xml:space="preserve"> 5684 </t>
  </si>
  <si>
    <t>ROLO COMPACTADOR VIBRATÓRIO DE UM CILINDRO AÇO LISO, POTÊNCIA 80 HP, PESO OPERACIONAL MÁXIMO 8,1 T, IMPACTO DINÂMICO 16,15 / 9,5 T, LARGURA DE TRABALHO 1,68 M - CHP DIURNO. AF_06/2014</t>
  </si>
  <si>
    <t xml:space="preserve"> 5685 </t>
  </si>
  <si>
    <t>ROLO COMPACTADOR VIBRATÓRIO DE UM CILINDRO AÇO LISO, POTÊNCIA 80 HP, PESO OPERACIONAL MÁXIMO 8,1 T, IMPACTO DINÂMICO 16,15 / 9,5 T, LARGURA DE TRABALHO 1,68 M - CHI DIURNO. AF_06/2014</t>
  </si>
  <si>
    <t xml:space="preserve"> 88260 </t>
  </si>
  <si>
    <t>CALCETEIRO COM ENCARGOS COMPLEMENTARES</t>
  </si>
  <si>
    <t xml:space="preserve"> 00000367 </t>
  </si>
  <si>
    <t>AREIA GROSSA - POSTO JAZIDA/FORNECEDOR (RETIRADO NA JAZIDA, SEM TRANSPORTE)</t>
  </si>
  <si>
    <t xml:space="preserve"> 00013186 </t>
  </si>
  <si>
    <t>PEDRA GRANITICA OU BASALTICA IRREGULAR, FAIXA GRANULOMETRICA 100 A 150 MM PARA PAVIMENTACAO OU CALCAMENTO POLIEDRICO, POSTO PEDREIRA / FORNECEDOR (SEM FRETE)</t>
  </si>
  <si>
    <t xml:space="preserve"> 00004741 </t>
  </si>
  <si>
    <t>PO DE PEDRA (POSTO PEDREIRA/FORNECEDOR, SEM FRETE)</t>
  </si>
  <si>
    <t xml:space="preserve"> 88262 </t>
  </si>
  <si>
    <t>CARPINTEIRO DE FORMAS COM ENCARGOS COMPLEMENTARES</t>
  </si>
  <si>
    <t xml:space="preserve"> 00002692 </t>
  </si>
  <si>
    <t>DESMOLDANTE PROTETOR PARA FORMAS DE MADEIRA, DE BASE OLEOSA EMULSIONADA EM AGUA</t>
  </si>
  <si>
    <t>L</t>
  </si>
  <si>
    <t xml:space="preserve"> 00005075 </t>
  </si>
  <si>
    <t xml:space="preserve"> 00004509 </t>
  </si>
  <si>
    <t>SARRAFO *2,5 X 10* CM EM PINUS, MISTA OU EQUIVALENTE DA REGIAO - BRUTA</t>
  </si>
  <si>
    <t>ACO</t>
  </si>
  <si>
    <t xml:space="preserve"> 55.10.35 </t>
  </si>
  <si>
    <t>ARMADOR</t>
  </si>
  <si>
    <t xml:space="preserve"> 60.35.44 </t>
  </si>
  <si>
    <t>ARAME RECOZIDO (PG-7) 18 BWG, 1,24 MM (0,009 KG/M)</t>
  </si>
  <si>
    <t xml:space="preserve"> 60.05.29 </t>
  </si>
  <si>
    <t>ACO CA-50, 10,0 MM, VERGALHAO</t>
  </si>
  <si>
    <t xml:space="preserve"> 60.05.50 </t>
  </si>
  <si>
    <t>ACO CA-60, 5,0 MM, VERGALHAO</t>
  </si>
  <si>
    <t xml:space="preserve"> 40.08.23 </t>
  </si>
  <si>
    <t>CONCRETO FCK &gt;= 20 MPA, B1-B2 CALCARIA - PREPARO</t>
  </si>
  <si>
    <t>CONCRETO CONVENCIONAL BRITA 1-2 CALCAREA - PREPARO</t>
  </si>
  <si>
    <t xml:space="preserve"> 40.16.11 </t>
  </si>
  <si>
    <t>LANÇAMENTO DE CONCRETO CONVENCIONAL EM ESTRUTURA</t>
  </si>
  <si>
    <t xml:space="preserve"> 40.08.25 </t>
  </si>
  <si>
    <t>CONCRETO FCK &gt;= 25 MPA, B1-B2 CALCARIA - PREPARO</t>
  </si>
  <si>
    <t>CONCRETO USINADO BOMBEADO LANÇADO EM ESTRUTURA</t>
  </si>
  <si>
    <t xml:space="preserve"> 40.16.12 </t>
  </si>
  <si>
    <t>LANÇAMENTO DE CONCRETO BOMBEÁVEL  EM ESTRUTURA</t>
  </si>
  <si>
    <t xml:space="preserve"> 89.05.01 </t>
  </si>
  <si>
    <t>SERVICO DE BOMBEAMENTO DE CONCRETO COM CONSUMO MINIMO DE 40 M3</t>
  </si>
  <si>
    <t xml:space="preserve"> 89.07.12 </t>
  </si>
  <si>
    <t>CONCRETO USINADO FCK&gt;=20 MPA - BRITA 0 E 1 - BOMBEÁVEL - SLUMP 10+-2</t>
  </si>
  <si>
    <t xml:space="preserve"> 89.07.13 </t>
  </si>
  <si>
    <t>CONCRETO USINADO FCK&gt;=25 MPA - BRITA 0 E 1 - BOMBEÁVEL - SLUMP 10+-2</t>
  </si>
  <si>
    <t>MEIO FIO E CORDAO - PADRAO SUDECAP</t>
  </si>
  <si>
    <t xml:space="preserve"> 76.10.06 </t>
  </si>
  <si>
    <t>MEIO FIO EM CONCRETO PRE-MOLDADO FCK&gt;=20MPA, PADRÃO SUDECAP TIPO A, 30 X 14,2/12 (H X L1/L2), COMPRIMENTO 80 CM</t>
  </si>
  <si>
    <t>PASSEIOS</t>
  </si>
  <si>
    <t xml:space="preserve"> 40.08.19 </t>
  </si>
  <si>
    <t>CONCRETO FCK &gt;= 15 MPA, B1-B2 CALCARIA - PREPARO</t>
  </si>
  <si>
    <t xml:space="preserve"> 60.33.36 </t>
  </si>
  <si>
    <t>TELA DE AÇO SOLDADA NERVURADA CA-60, Q-92, (1,48 KG/M2), DIAMETRO DO FIO = 4,2 MM, PAINEL 2,45 X 6,00 M, ESPAÇAMENTO DA MALHA = 15 X 15 CM</t>
  </si>
  <si>
    <t xml:space="preserve"> 89.37.50 </t>
  </si>
  <si>
    <t>POLIMENTO MECANICO PISO CONCRETO NIVELAMENTO LASER</t>
  </si>
  <si>
    <t xml:space="preserve"> 91277 </t>
  </si>
  <si>
    <t>PLACA VIBRATÓRIA REVERSÍVEL COM MOTOR 4 TEMPOS A GASOLINA, FORÇA CENTRÍFUGA DE 25 KN (2500 KGF), POTÊNCIA 5,5 CV - CHP DIURNO. AF_08/2015</t>
  </si>
  <si>
    <t xml:space="preserve"> 91278 </t>
  </si>
  <si>
    <t>PLACA VIBRATÓRIA REVERSÍVEL COM MOTOR 4 TEMPOS A GASOLINA, FORÇA CENTRÍFUGA DE 25 KN (2500 KGF), POTÊNCIA 5,5 CV - CHI DIURNO. AF_08/2015</t>
  </si>
  <si>
    <t xml:space="preserve"> 91283 </t>
  </si>
  <si>
    <t>CORTADORA DE PISO COM MOTOR 4 TEMPOS A GASOLINA, POTÊNCIA DE 13 HP, COM DISCO DE CORTE DIAMANTADO SEGMENTADO PARA CONCRETO, DIÂMETRO DE 350 MM, FURO DE 1" (14 X 1") - CHP DIURNO. AF_08/2015</t>
  </si>
  <si>
    <t xml:space="preserve"> 91285 </t>
  </si>
  <si>
    <t>CORTADORA DE PISO COM MOTOR 4 TEMPOS A GASOLINA, POTÊNCIA DE 13 HP, COM DISCO DE CORTE DIAMANTADO SEGMENTADO PARA CONCRETO, DIÂMETRO DE 350 MM, FURO DE 1" (14 X 1") - CHI DIURNO. AF_08/2015</t>
  </si>
  <si>
    <t xml:space="preserve"> 00036156 </t>
  </si>
  <si>
    <t>BLOQUETE/PISO INTERTRAVADO DE CONCRETO - MODELO ONDA/16 FACES/RETANGULAR/TIJOLINHO/PAVER/HOLANDES/PARALELEPIPEDO, 20 CM X 10 CM, E = 6 CM, RESISTENCIA DE 35 MPA (NBR 9781), COLORIDO</t>
  </si>
  <si>
    <t xml:space="preserve"> 00000370 </t>
  </si>
  <si>
    <t>AREIA MEDIA - POSTO JAZIDA/FORNECEDOR (RETIRADO NA JAZIDA, SEM TRANSPORTE)</t>
  </si>
  <si>
    <t xml:space="preserve"> 00036155 </t>
  </si>
  <si>
    <t>BLOQUETE/PISO INTERTRAVADO DE CONCRETO - MODELO ONDA/16 FACES/RETANGULAR/TIJOLINHO/PAVER/HOLANDES/PARALELEPIPEDO, 20 CM X 10 CM, E = 6 CM, RESISTENCIA DE 35 MPA (NBR 9781), COR NATURAL</t>
  </si>
  <si>
    <t>GRAMACAO, INCLUSIVE PLANTIO</t>
  </si>
  <si>
    <t xml:space="preserve"> 89.34.07 </t>
  </si>
  <si>
    <t>GRAMA ESMERALDA OU SAO CARLOS OU CURITIBANA, EM PLACAS, SEM PLANTIO</t>
  </si>
  <si>
    <t xml:space="preserve"> 89.34.30 </t>
  </si>
  <si>
    <t>TERRA VEGETAL (GRANEL)</t>
  </si>
  <si>
    <t>PEDREIRO COM ENCARGOS COMPLEMENTARES</t>
  </si>
  <si>
    <t>Kg</t>
  </si>
  <si>
    <t>CAMINHAO, CARROCERIA E CAVALO MECANICO</t>
  </si>
  <si>
    <t xml:space="preserve"> 54.10.10 </t>
  </si>
  <si>
    <t>CAMINHAO TOCO, PESO BRUTO TOTAL 10000 KG, CARGA UTIL MAXIMA 7200 KG, DISTANCIA ENTRE EIXOS 4,50 M, POTENCIA 190 CV (INCLUI CABINE E CHASSI, NAO INCLUI CARROCERIA) OU EQUIVALENTE</t>
  </si>
  <si>
    <t xml:space="preserve"> 55.05.36 </t>
  </si>
  <si>
    <t>MOTORISTA DE VEICULO PESADO</t>
  </si>
  <si>
    <t xml:space="preserve"> 68.01.30 </t>
  </si>
  <si>
    <t>OLEO DIESEL COMBUSTIVEL COMUM</t>
  </si>
  <si>
    <t xml:space="preserve"> 83.30.01 </t>
  </si>
  <si>
    <t>BASCULA P/ CAMINHÃO FORD CARGO 1519 OU 1319</t>
  </si>
  <si>
    <t xml:space="preserve"> 54.10.12 </t>
  </si>
  <si>
    <t>CAMINHAO TOCO, PESO BRUTO TOTAL 15000 KG, CARGA UTIL MAXIMA 9800 KG, DISTANCIA ENTRE EIXOS 5,00 M, POTENCIA 200 CV (INCLUI CABINE E CHASSI, NAO INCLUI CARROCERIA) OU EQUIVALENTE</t>
  </si>
  <si>
    <t xml:space="preserve"> 83.30.02 </t>
  </si>
  <si>
    <t>TANQUE DE ACO PARA TRANSPORTE DE AGUA COM CAPACIDADE DE 6 M3 (INCLUI MONTAGEM, NAO INCLUI CAMINHAO)</t>
  </si>
  <si>
    <t xml:space="preserve"> 83.30.03 </t>
  </si>
  <si>
    <t>TANQUE 10000L P/ CAMINHAO PIPA</t>
  </si>
  <si>
    <t>ESCAVADEIRA E DRAGA</t>
  </si>
  <si>
    <t xml:space="preserve"> 54.20.06 </t>
  </si>
  <si>
    <t>RETROESCAVADEIRA TRAÇÃO 4X2, 85HP, CAÇAMBA 610MM / 0,22M3 OU EQUIVALENTE</t>
  </si>
  <si>
    <t xml:space="preserve"> 55.05.65 </t>
  </si>
  <si>
    <t>OPERADOR DE RETRO ESCAVADEIRA</t>
  </si>
  <si>
    <t xml:space="preserve"> 55.05.64 </t>
  </si>
  <si>
    <t>OPERADOR DE ESCAVADEIRA HIDRAULICA</t>
  </si>
  <si>
    <t xml:space="preserve"> 54.20.18 </t>
  </si>
  <si>
    <t>ESCAVADEIRA HIDRAULICA SOBRE ESTEIRAS, CACAMBA 0,98M3, PESO OPERACIONAL 17T, POTENCIA BRUTA 119HP, OU EQUIVALENTE</t>
  </si>
  <si>
    <t>MOTONIVELADORA</t>
  </si>
  <si>
    <t xml:space="preserve"> 55.05.61 </t>
  </si>
  <si>
    <t>OPERADOR DE MOTONIVELADORA</t>
  </si>
  <si>
    <t xml:space="preserve"> 54.32.08 </t>
  </si>
  <si>
    <t>MOTONIVELADORA POTENCIA BASICA LIQUIDA (PRIMEIRA MARCHA) 125HP/93KW , PESO BRUTO 16T, LARGURA DA LAMINA DE 3,7 M, OU EQUIVALENTE</t>
  </si>
  <si>
    <t xml:space="preserve"> A9335-CHP </t>
  </si>
  <si>
    <t>Cavalo mecânico estradeiro 6 x 2, PBT 23.000 kg - 265 kW - Motorista de caminhão</t>
  </si>
  <si>
    <t xml:space="preserve"> A9335-CHI </t>
  </si>
  <si>
    <t xml:space="preserve"> 45.01.01 </t>
  </si>
  <si>
    <t>LOCACAO VEICULO POPULAR MOTOR 1.0 C/ AR E SEGURO SEM COMBUSTIVEL</t>
  </si>
  <si>
    <t>VEICULOS</t>
  </si>
  <si>
    <t xml:space="preserve"> 00004222 </t>
  </si>
  <si>
    <t>GASOLINA COMUM</t>
  </si>
  <si>
    <t>SERT - SERVIÇOS TÉCNICOS</t>
  </si>
  <si>
    <t xml:space="preserve"> 88253 </t>
  </si>
  <si>
    <t>AUXILIAR DE TOPÓGRAFO COM ENCARGOS COMPLEMENTARES</t>
  </si>
  <si>
    <t xml:space="preserve"> 90781 </t>
  </si>
  <si>
    <t>TOPOGRAFO COM ENCARGOS COMPLEMENTARES</t>
  </si>
  <si>
    <t xml:space="preserve"> 90778 </t>
  </si>
  <si>
    <t>ENGENHEIRO CIVIL DE OBRA PLENO COM ENCARGOS COMPLEMENTARES</t>
  </si>
  <si>
    <t xml:space="preserve"> 55.20.05 </t>
  </si>
  <si>
    <t>ENGENHEIRO DE OBRA INTERMEDIARIO</t>
  </si>
  <si>
    <t xml:space="preserve"> 55.15.07 </t>
  </si>
  <si>
    <t>TÉCNICO INTERMEDIÁRIO</t>
  </si>
  <si>
    <t xml:space="preserve"> 54.40.06 </t>
  </si>
  <si>
    <t>LOCAÇÃO VEÍCULO POPULAR MOTOR 1.0 C/ AR E SEGURO</t>
  </si>
  <si>
    <t xml:space="preserve"> 68.01.03 </t>
  </si>
  <si>
    <t>ETANOL</t>
  </si>
  <si>
    <t xml:space="preserve"> 94.11.01 </t>
  </si>
  <si>
    <t>ENCADERNACAO A4 ACETATO, PVC/CROMICOTE, C/ESPIRAL</t>
  </si>
  <si>
    <t xml:space="preserve"> 94.09.11 </t>
  </si>
  <si>
    <t>XEROX COLORIDO  FORMATO A4</t>
  </si>
  <si>
    <t xml:space="preserve"> 94.07.01 </t>
  </si>
  <si>
    <t>XEROX  PRETO/BRANCO - FORMATO A4</t>
  </si>
  <si>
    <t xml:space="preserve"> 94.12.02 </t>
  </si>
  <si>
    <t>PLOTAGEM SULFITE - FORMATO A3</t>
  </si>
  <si>
    <t>Administração</t>
  </si>
  <si>
    <t>PLANILHA ORÇAMENTÁRIA ANALÍTICA</t>
  </si>
  <si>
    <t>Acórdão  TCU 2622/2013</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</si>
  <si>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</si>
  <si>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</si>
  <si>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</si>
  <si>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</si>
  <si>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</si>
  <si>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</si>
  <si>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</si>
  <si>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</si>
  <si>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</si>
  <si>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</si>
  <si>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</si>
  <si>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ISS</t>
  </si>
  <si>
    <t>Tributos (T)</t>
  </si>
  <si>
    <t>PIS+COFINS</t>
  </si>
  <si>
    <t>CPRB</t>
  </si>
  <si>
    <t>ou</t>
  </si>
  <si>
    <t>INSS desoneração (E)</t>
  </si>
  <si>
    <t>Controle</t>
  </si>
  <si>
    <t>OK</t>
  </si>
  <si>
    <t>BDI CALCULADO ----&gt;</t>
  </si>
  <si>
    <t>BDI = (1+AC+S+R+G)*(1+DF)*(1+L)/(1-(T+E))</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</si>
  <si>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</si>
  <si>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 xml:space="preserve"> CPU-041 </t>
  </si>
  <si>
    <t xml:space="preserve"> ED-49813 </t>
  </si>
  <si>
    <t xml:space="preserve"> ED-50586 </t>
  </si>
  <si>
    <t xml:space="preserve"> ED-50587 </t>
  </si>
  <si>
    <t>ED-</t>
  </si>
  <si>
    <t>A</t>
  </si>
  <si>
    <t>Equipamentos</t>
  </si>
  <si>
    <t>Utilização</t>
  </si>
  <si>
    <t>Custo Operacional</t>
  </si>
  <si>
    <t>Consumo</t>
  </si>
  <si>
    <t>Custo Horário</t>
  </si>
  <si>
    <t>Operativa</t>
  </si>
  <si>
    <t>Improdutiva</t>
  </si>
  <si>
    <t>(A) Total:</t>
  </si>
  <si>
    <t>B</t>
  </si>
  <si>
    <t>Unidade</t>
  </si>
  <si>
    <t>Custo Unitário</t>
  </si>
  <si>
    <t>(B) Total:</t>
  </si>
  <si>
    <t>Custo Horário de Execução (A) + (B):</t>
  </si>
  <si>
    <t>(D) Produção da Equipe:</t>
  </si>
  <si>
    <t>Custo Unitário de Execução [(A) + (B)] / (D):</t>
  </si>
  <si>
    <t>F</t>
  </si>
  <si>
    <t>Quantidade</t>
  </si>
  <si>
    <t>(F)Total:</t>
  </si>
  <si>
    <t>G</t>
  </si>
  <si>
    <t>Atividade Auxiliar</t>
  </si>
  <si>
    <t>ED-16671</t>
  </si>
  <si>
    <t>FIXAÇÃO DE PLACA DE OBRA EM SUPORTE DE EUCALIPTO AUTOCLAVADO, INCLUSIVE PINTURA LÁTEX (PVA) EM SUPERFÍCIE DE MADEIRA, EM DUAS (2) DEMÃOS E ESCAVAÇÃO (</t>
  </si>
  <si>
    <t>ED-16670</t>
  </si>
  <si>
    <t>PLACA DE OBRA EM CHAPA GALVANIZADA ENRIJECIDA, PLOTADA COM ADESIVO VINÍLICO, FIXADA COM REBITES 4,8X40MM, EM ESTRUTURA METÁLICA DE METALON</t>
  </si>
  <si>
    <t>(G) Total:</t>
  </si>
  <si>
    <t xml:space="preserve"> 00034804 </t>
  </si>
  <si>
    <t>GEOGRELHA TECIDA COM FILAMENTOS DE POLIESTER + PVC, RESISTENCIA LONGITUDINAL: 90 KN/M, RESISTENCIA TRANSVERSAL: 30 KN/M, ALONGAMENTO = 12 POR CENTO</t>
  </si>
  <si>
    <t>MATED-11251</t>
  </si>
  <si>
    <t>PEDRA BRITADA POSTO OBRA (NÚMERO: 2| GRANULOMETRIA: 19-38MM)</t>
  </si>
  <si>
    <t>ED-50367</t>
  </si>
  <si>
    <t>HORA</t>
  </si>
  <si>
    <t>MATED-12352</t>
  </si>
  <si>
    <t>ARGAMASSA COLANTE (TIPO : AC-III|UTILIZAÇÃO: AMBIENTES INTERNOS E EXTERNOS)</t>
  </si>
  <si>
    <t>MATED-12771</t>
  </si>
  <si>
    <t>PISO TÁTIL/PODOTÁTIL ( MATERIAL: CONCRETO|COR: VERMELHO|TIPO: ALERTA| COMPRIMENTO: 40CM| LARGURA: 40CM|ESPESSURA : 3CM*)*VALORES REFERENCIAIS APROXIMADOS</t>
  </si>
  <si>
    <t>ED-50381</t>
  </si>
  <si>
    <t>MATED-12772</t>
  </si>
  <si>
    <t>PISO TÁTIL/PODOTÁTIL ( MATERIAL: CONCRETO|COR: VERMELHO|TIPO: DIRECIONAL|COMPRIMENTO: 40CM|LARGURA: 40CM| ESPESSURA: 3CM*)* VALORES REFERENCIAIS APROXIMADOS</t>
  </si>
  <si>
    <t xml:space="preserve">SINAPI - 11/2022 - Minas Gerais
SBC - 12/2022 - Minas Gerais
SICRO3 - 07/2022 - Minas Gerais
SETOP - 10/2022 - Minas Gerais
SUDECAP - 10/2022 - Minas Gerais
</t>
  </si>
  <si>
    <t>TÁBUA (ACABAMENTO: BRUTO|SEÇÃO TRANSVERSAL: 1X9"| ESPESSURA: 25MM|LARGURA *: 225-250MM|TIPO DE MADEIRA: CEDRINHO, PINUS OU MADEIRA EQUIVALENTE DA REGIÃO)*VALORES REFERENCIAIS APROXIMADOS</t>
  </si>
  <si>
    <t xml:space="preserve"> MATED-11352 </t>
  </si>
  <si>
    <t>hora</t>
  </si>
  <si>
    <t>PEDRA BRITADA POSTO OBRA (NÚMERO: 3| GRANULOMETRIA: 38-50MM)</t>
  </si>
  <si>
    <t>MATED-11252</t>
  </si>
  <si>
    <t xml:space="preserve">OBS.: Os quantitativos dos itens existentes nesta Ata de Registro de Preços foram mensurados de forma estimada e suas utilizações podem ser distintas da prevista em fase licitatória, considerando o prazo de sua elaboração e a dinâmica constante no espaço urbano. Portanto, os quantitativos informados não são de responsabilidade do orçamentista. É importante salientar que para efeito de medição, serão pagos apenas os serviços executados e aprovados pela fiscalização.  </t>
  </si>
  <si>
    <t>Imprimação com CM-30 (Execução e fornecimento do material betuminoso, exclusive transporte do material betuminoso)</t>
  </si>
  <si>
    <t>GEOGRELHA TECIDA COM FILAMENTOS DE POLIESTER + PVC, RESISTENCIA LONGITUDINAL: 90 KN/M, RESISTENCIA TRANSVERSAL: 30 KN/M - FORNECIMENTO E INSTALAÇÃO EM PAVIMENTOS ASFÁLTICOS</t>
  </si>
  <si>
    <t xml:space="preserve"> 4011482 </t>
  </si>
  <si>
    <t>SICRO3</t>
  </si>
  <si>
    <t>Reciclagem com adição de 3% de cimento e incorporação do revestimento asfáltico à base</t>
  </si>
  <si>
    <t>Santa Luzia, 07 de fevereiro de 2023</t>
  </si>
  <si>
    <t/>
  </si>
  <si>
    <t>E9027</t>
  </si>
  <si>
    <t>Caminhão distribuidor de cimento e cal com capacidade de 17 m³ - 210 kW</t>
  </si>
  <si>
    <t>E9571</t>
  </si>
  <si>
    <t>Caminhão tanque com capacidade de 10.000 l - 188 kW</t>
  </si>
  <si>
    <t>E9020</t>
  </si>
  <si>
    <t>Recicladora a frio - 455 kW</t>
  </si>
  <si>
    <t>E9762</t>
  </si>
  <si>
    <t>Rolo compactador de pneus autopropelido de 27 t - 85 kW</t>
  </si>
  <si>
    <t>E9685</t>
  </si>
  <si>
    <t>Rolo compactador pé de carneiro vibratório autopropelido por pneus de 11,6 t - 82 kW</t>
  </si>
  <si>
    <t>Custo Horário de Equipamentos =&gt;</t>
  </si>
  <si>
    <t>Salário Hora</t>
  </si>
  <si>
    <t>P9824</t>
  </si>
  <si>
    <t>Servente</t>
  </si>
  <si>
    <t>Custo Horário da Mão de Obra =&gt;</t>
  </si>
  <si>
    <t>Adc.M.O. - Ferramentas (0,0%) =&gt;</t>
  </si>
  <si>
    <t>Custo Horário de Execução =&gt;</t>
  </si>
  <si>
    <t>Fator de Influencia da Chuva - FIC =&gt;</t>
  </si>
  <si>
    <t>Custo do FIC =&gt;</t>
  </si>
  <si>
    <t>Produção de Equipe =&gt;</t>
  </si>
  <si>
    <t>Custo Unitário de Execução =&gt;</t>
  </si>
  <si>
    <t>C</t>
  </si>
  <si>
    <t>Preço Unitário</t>
  </si>
  <si>
    <t>M1954</t>
  </si>
  <si>
    <t>Cimento Portland CP II - 32 - a granel</t>
  </si>
  <si>
    <t>kg</t>
  </si>
  <si>
    <t>M2147</t>
  </si>
  <si>
    <t>Dente de corte para recicladora</t>
  </si>
  <si>
    <t>un</t>
  </si>
  <si>
    <t>M2148</t>
  </si>
  <si>
    <t>Porta-dente de corte para fresadora e recicladora a frio</t>
  </si>
  <si>
    <t>Custo Total do Material =&gt;</t>
  </si>
  <si>
    <t>E</t>
  </si>
  <si>
    <t>Tempos Fixos</t>
  </si>
  <si>
    <t>Tempo Fixo</t>
  </si>
  <si>
    <t>Carga, manobra e descarga de cimento ou cal hidratada a granel em caminhão silo de 30 m³</t>
  </si>
  <si>
    <t>t</t>
  </si>
  <si>
    <t>Custo Total dos Tempos Fixos =&gt;</t>
  </si>
  <si>
    <t>Momento de Transporte</t>
  </si>
  <si>
    <t>Distância Média de Transporte (DMT)</t>
  </si>
  <si>
    <t>LN</t>
  </si>
  <si>
    <t>RP</t>
  </si>
  <si>
    <t>P</t>
  </si>
  <si>
    <t>Cimento Portland CP II - 32 - a granel - Caminhão silo com capacidade de 30 m³ - 265 kW</t>
  </si>
  <si>
    <t>tkm</t>
  </si>
  <si>
    <t>5914364
0,000
R$  1,02</t>
  </si>
  <si>
    <t>5914365
0,000
R$  0,82</t>
  </si>
  <si>
    <t>5914366
0,000
R$  0,67</t>
  </si>
  <si>
    <t>Custo total dos Momentos de Transportes =&gt;</t>
  </si>
  <si>
    <t>CONSTRUTORA MARINS LTDA</t>
  </si>
  <si>
    <t>Representante Legal</t>
  </si>
  <si>
    <t>Belo Horizonte, 21 de junho de 2023</t>
  </si>
  <si>
    <t>Henrique Weber Neves Marins</t>
  </si>
  <si>
    <t>PEDRA DE MÃO (CALÇADÃO) DE GNAISSE</t>
  </si>
  <si>
    <t>BRITAS 1, 2 OU 3, GNAISSE</t>
  </si>
  <si>
    <t>BRITAS 1, 2 OU 3, CALCÁRIA</t>
  </si>
  <si>
    <t>Representant Lega</t>
  </si>
</sst>
</file>

<file path=xl/styles.xml><?xml version="1.0" encoding="utf-8"?>
<styleSheet xmlns="http://schemas.openxmlformats.org/spreadsheetml/2006/main" xmlns:mc="http://schemas.openxmlformats.org/markup-compatibility/2006" xmlns:x14ac="http://schemas.microsoft.com/office/spreadsheetml/2009/9/ac" mc:Ignorable="x14ac">
  <numFmts count="19">
    <numFmt numFmtId="44" formatCode="_-&quot;R$&quot;\ * #,##0.00_-;\-&quot;R$&quot;\ * #,##0.00_-;_-&quot;R$&quot;\ * &quot;-&quot;??_-;_-@_-"/>
    <numFmt numFmtId="43" formatCode="_-* #,##0.00_-;\-* #,##0.00_-;_-* &quot;-&quot;??_-;_-@_-"/>
    <numFmt numFmtId="164" formatCode="#,##0.00\ %"/>
    <numFmt numFmtId="165" formatCode="#,##0.0000000"/>
    <numFmt numFmtId="166" formatCode="_(&quot;R$ &quot;* #,##0.00_);_(&quot;R$ &quot;* \(#,##0.00\);_(&quot;R$ &quot;* &quot;-&quot;??_);_(@_)"/>
    <numFmt numFmtId="167" formatCode="_(* #,##0.00_);_(* \(#,##0.00\);_(* &quot;-&quot;??_);_(@_)"/>
    <numFmt numFmtId="168" formatCode="_([$€-2]* #,##0.00_);_([$€-2]* \(#,##0.00\);_([$€-2]* \-??_)"/>
    <numFmt numFmtId="169" formatCode="_([$€]* #,##0.00_);_([$€]* \(#,##0.00\);_([$€]* &quot;-&quot;??_);_(@_)"/>
    <numFmt numFmtId="170" formatCode="_-* #,##0\ _P_t_s_-;\-* #,##0\ _P_t_s_-;_-* &quot;-&quot;\ _P_t_s_-;_-@_-"/>
    <numFmt numFmtId="171" formatCode="_-* #,##0.00\ _P_t_s_-;\-* #,##0.00\ _P_t_s_-;_-* &quot;-&quot;??\ _P_t_s_-;_-@_-"/>
    <numFmt numFmtId="172" formatCode="_-&quot;R$ &quot;* #,##0.00_-;&quot;-R$ &quot;* #,##0.00_-;_-&quot;R$ &quot;* \-??_-;_-@_-"/>
    <numFmt numFmtId="173" formatCode="_-* #,##0\ &quot;Pts&quot;_-;\-* #,##0\ &quot;Pts&quot;_-;_-* &quot;-&quot;\ &quot;Pts&quot;_-;_-@_-"/>
    <numFmt numFmtId="174" formatCode="_-* #,##0.00\ &quot;Pts&quot;_-;\-* #,##0.00\ &quot;Pts&quot;_-;_-* &quot;-&quot;??\ &quot;Pts&quot;_-;_-@_-"/>
    <numFmt numFmtId="175" formatCode="General_)"/>
    <numFmt numFmtId="176" formatCode="[$-416]mmm\-yy;@"/>
    <numFmt numFmtId="177" formatCode="_(* #,##0.00_);_(* \(#,##0.00\);_(* \-??_);_(@_)"/>
    <numFmt numFmtId="178" formatCode="&quot;R$ &quot;#,##0_);\(&quot;R$ &quot;#,##0\)"/>
    <numFmt numFmtId="179" formatCode="_-* #,##0.00_-;\-* #,##0.00_-;_-* \-??_-;_-@_-"/>
    <numFmt numFmtId="180" formatCode="#,##0.0000"/>
  </numFmts>
  <fonts count="64" x14ac:knownFonts="1">
    <font>
      <sz val="11"/>
      <name val="Arial"/>
      <family val="1"/>
    </font>
    <font>
      <sz val="11"/>
      <color theme="1"/>
      <name val="Calibri"/>
      <family val="2"/>
      <scheme val="minor"/>
    </font>
    <font>
      <sz val="11"/>
      <color theme="1"/>
      <name val="Calibri"/>
      <family val="2"/>
      <scheme val="minor"/>
    </font>
    <font>
      <b/>
      <sz val="11"/>
      <name val="Arial"/>
      <family val="1"/>
    </font>
    <font>
      <b/>
      <sz val="11"/>
      <name val="Arial"/>
      <family val="1"/>
    </font>
    <font>
      <b/>
      <sz val="11"/>
      <name val="Arial"/>
      <family val="1"/>
    </font>
    <font>
      <b/>
      <sz val="11"/>
      <name val="Arial"/>
      <family val="1"/>
    </font>
    <font>
      <b/>
      <sz val="10"/>
      <color rgb="FF000000"/>
      <name val="Arial"/>
      <family val="1"/>
    </font>
    <font>
      <b/>
      <sz val="10"/>
      <name val="Arial"/>
      <family val="1"/>
    </font>
    <font>
      <sz val="10"/>
      <color rgb="FF000000"/>
      <name val="Arial"/>
      <family val="1"/>
    </font>
    <font>
      <sz val="10"/>
      <name val="Arial"/>
      <family val="1"/>
    </font>
    <font>
      <b/>
      <sz val="10"/>
      <name val="Arial"/>
      <family val="1"/>
    </font>
    <font>
      <b/>
      <sz val="10"/>
      <name val="Arial"/>
      <family val="2"/>
    </font>
    <font>
      <b/>
      <sz val="12"/>
      <name val="Arial"/>
      <family val="1"/>
    </font>
    <font>
      <sz val="12"/>
      <name val="Arial"/>
      <family val="2"/>
    </font>
    <font>
      <sz val="10"/>
      <name val="Arial"/>
      <family val="2"/>
    </font>
    <font>
      <sz val="11"/>
      <name val="Times New Roman"/>
      <family val="1"/>
    </font>
    <font>
      <b/>
      <sz val="11"/>
      <name val="Times New Roman"/>
      <family val="1"/>
    </font>
    <font>
      <sz val="11"/>
      <color theme="1"/>
      <name val="Times New Roman"/>
      <family val="1"/>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0"/>
      <name val="Arial"/>
      <family val="2"/>
      <charset val="1"/>
    </font>
    <font>
      <sz val="11"/>
      <color indexed="8"/>
      <name val="Calibri"/>
      <family val="2"/>
      <charset val="1"/>
    </font>
    <font>
      <b/>
      <sz val="18"/>
      <color indexed="56"/>
      <name val="Cambria"/>
      <family val="2"/>
      <charset val="1"/>
    </font>
    <font>
      <u/>
      <sz val="10"/>
      <color indexed="36"/>
      <name val="Arial"/>
      <family val="2"/>
    </font>
    <font>
      <sz val="11"/>
      <color indexed="20"/>
      <name val="Calibri"/>
      <family val="2"/>
    </font>
    <font>
      <sz val="10"/>
      <name val="Courier New"/>
      <family val="3"/>
      <charset val="1"/>
    </font>
    <font>
      <sz val="11"/>
      <color theme="1"/>
      <name val="Calibri"/>
      <family val="2"/>
    </font>
    <font>
      <sz val="10"/>
      <color rgb="FF000000"/>
      <name val="Times New Roman"/>
      <family val="1"/>
    </font>
    <font>
      <sz val="11"/>
      <color indexed="60"/>
      <name val="Calibri"/>
      <family val="2"/>
    </font>
    <font>
      <sz val="10"/>
      <name val="Courier"/>
      <family val="3"/>
    </font>
    <font>
      <sz val="8"/>
      <name val="Arial"/>
      <family val="2"/>
      <charset val="1"/>
    </font>
    <font>
      <sz val="14"/>
      <name val="Arial"/>
      <family val="2"/>
    </font>
    <font>
      <sz val="10"/>
      <name val="Arial"/>
      <family val="2"/>
    </font>
    <font>
      <sz val="11"/>
      <color rgb="FF000000"/>
      <name val="Calibri"/>
      <family val="2"/>
    </font>
    <font>
      <b/>
      <sz val="8"/>
      <name val="Times New Roman"/>
      <family val="1"/>
    </font>
    <font>
      <b/>
      <sz val="11"/>
      <color indexed="63"/>
      <name val="Calibri"/>
      <family val="2"/>
    </font>
    <font>
      <b/>
      <sz val="10"/>
      <color indexed="53"/>
      <name val="Arial Black"/>
      <family val="2"/>
      <charset val="1"/>
    </font>
    <font>
      <b/>
      <sz val="9"/>
      <name val="Times New Roman"/>
      <family val="1"/>
    </font>
    <font>
      <sz val="11"/>
      <color rgb="FF000000"/>
      <name val="Calibri"/>
      <family val="2"/>
      <charset val="1"/>
    </font>
    <font>
      <sz val="11"/>
      <color indexed="10"/>
      <name val="Calibri"/>
      <family val="2"/>
    </font>
    <font>
      <i/>
      <sz val="11"/>
      <color indexed="23"/>
      <name val="Calibri"/>
      <family val="2"/>
    </font>
    <font>
      <b/>
      <sz val="15"/>
      <color indexed="48"/>
      <name val="Calibri"/>
      <family val="2"/>
      <charset val="1"/>
    </font>
    <font>
      <b/>
      <sz val="15"/>
      <color indexed="56"/>
      <name val="Calibri"/>
      <family val="2"/>
    </font>
    <font>
      <b/>
      <sz val="15"/>
      <color indexed="54"/>
      <name val="Calibri"/>
      <family val="2"/>
    </font>
    <font>
      <b/>
      <sz val="13"/>
      <color indexed="54"/>
      <name val="Calibri"/>
      <family val="2"/>
    </font>
    <font>
      <b/>
      <sz val="13"/>
      <color indexed="56"/>
      <name val="Calibri"/>
      <family val="2"/>
    </font>
    <font>
      <b/>
      <sz val="11"/>
      <color indexed="54"/>
      <name val="Calibri"/>
      <family val="2"/>
    </font>
    <font>
      <b/>
      <sz val="11"/>
      <color indexed="56"/>
      <name val="Calibri"/>
      <family val="2"/>
    </font>
    <font>
      <sz val="18"/>
      <color indexed="54"/>
      <name val="Calibri Light"/>
      <family val="2"/>
    </font>
    <font>
      <b/>
      <sz val="18"/>
      <color indexed="56"/>
      <name val="Cambria"/>
      <family val="2"/>
    </font>
    <font>
      <b/>
      <sz val="11"/>
      <color indexed="8"/>
      <name val="Calibri"/>
      <family val="2"/>
    </font>
    <font>
      <b/>
      <sz val="12"/>
      <name val="Calibri"/>
      <family val="2"/>
      <scheme val="minor"/>
    </font>
    <font>
      <b/>
      <sz val="9"/>
      <name val="Arial"/>
      <family val="2"/>
    </font>
    <font>
      <sz val="10"/>
      <color rgb="FF000000"/>
      <name val="Times New Roman"/>
      <family val="1"/>
    </font>
    <font>
      <b/>
      <sz val="11"/>
      <name val="Arial"/>
      <family val="2"/>
    </font>
    <font>
      <sz val="10"/>
      <color rgb="FF000000"/>
      <name val="Arial"/>
      <family val="2"/>
    </font>
    <font>
      <sz val="11"/>
      <name val="Arial"/>
      <family val="2"/>
    </font>
  </fonts>
  <fills count="56">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D6D6D6"/>
      </patternFill>
    </fill>
    <fill>
      <patternFill patternType="solid">
        <fgColor rgb="FFEFEFEF"/>
      </patternFill>
    </fill>
    <fill>
      <patternFill patternType="solid">
        <fgColor rgb="FFFFFFFF"/>
      </patternFill>
    </fill>
    <fill>
      <patternFill patternType="solid">
        <fgColor rgb="FFFFFFFF"/>
      </patternFill>
    </fill>
    <fill>
      <patternFill patternType="solid">
        <fgColor rgb="FFFFFFFF"/>
      </patternFill>
    </fill>
    <fill>
      <patternFill patternType="solid">
        <fgColor theme="3" tint="0.39997558519241921"/>
        <bgColor indexed="64"/>
      </patternFill>
    </fill>
    <fill>
      <patternFill patternType="solid">
        <fgColor theme="0" tint="-4.9989318521683403E-2"/>
        <bgColor indexed="64"/>
      </patternFill>
    </fill>
    <fill>
      <patternFill patternType="solid">
        <fgColor indexed="27"/>
        <bgColor indexed="41"/>
      </patternFill>
    </fill>
    <fill>
      <patternFill patternType="solid">
        <fgColor indexed="31"/>
      </patternFill>
    </fill>
    <fill>
      <patternFill patternType="solid">
        <fgColor indexed="47"/>
        <bgColor indexed="42"/>
      </patternFill>
    </fill>
    <fill>
      <patternFill patternType="solid">
        <fgColor indexed="45"/>
      </patternFill>
    </fill>
    <fill>
      <patternFill patternType="solid">
        <fgColor indexed="42"/>
        <bgColor indexed="31"/>
      </patternFill>
    </fill>
    <fill>
      <patternFill patternType="solid">
        <fgColor indexed="42"/>
      </patternFill>
    </fill>
    <fill>
      <patternFill patternType="solid">
        <fgColor indexed="26"/>
        <bgColor indexed="9"/>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43"/>
        <bgColor indexed="26"/>
      </patternFill>
    </fill>
    <fill>
      <patternFill patternType="solid">
        <fgColor indexed="24"/>
        <bgColor indexed="46"/>
      </patternFill>
    </fill>
    <fill>
      <patternFill patternType="solid">
        <fgColor indexed="51"/>
      </patternFill>
    </fill>
    <fill>
      <patternFill patternType="solid">
        <fgColor indexed="30"/>
      </patternFill>
    </fill>
    <fill>
      <patternFill patternType="solid">
        <fgColor indexed="22"/>
        <bgColor indexed="44"/>
      </patternFill>
    </fill>
    <fill>
      <patternFill patternType="solid">
        <fgColor indexed="36"/>
      </patternFill>
    </fill>
    <fill>
      <patternFill patternType="solid">
        <fgColor indexed="49"/>
        <bgColor indexed="40"/>
      </patternFill>
    </fill>
    <fill>
      <patternFill patternType="solid">
        <fgColor indexed="49"/>
      </patternFill>
    </fill>
    <fill>
      <patternFill patternType="solid">
        <fgColor indexed="57"/>
        <bgColor indexed="21"/>
      </patternFill>
    </fill>
    <fill>
      <patternFill patternType="solid">
        <fgColor indexed="52"/>
      </patternFill>
    </fill>
    <fill>
      <patternFill patternType="solid">
        <fgColor indexed="9"/>
        <bgColor indexed="41"/>
      </patternFill>
    </fill>
    <fill>
      <patternFill patternType="solid">
        <fgColor indexed="22"/>
      </patternFill>
    </fill>
    <fill>
      <patternFill patternType="solid">
        <fgColor indexed="55"/>
        <bgColor indexed="46"/>
      </patternFill>
    </fill>
    <fill>
      <patternFill patternType="solid">
        <fgColor indexed="55"/>
      </patternFill>
    </fill>
    <fill>
      <patternFill patternType="solid">
        <fgColor indexed="62"/>
      </patternFill>
    </fill>
    <fill>
      <patternFill patternType="solid">
        <fgColor indexed="53"/>
        <bgColor indexed="52"/>
      </patternFill>
    </fill>
    <fill>
      <patternFill patternType="solid">
        <fgColor indexed="10"/>
      </patternFill>
    </fill>
    <fill>
      <patternFill patternType="solid">
        <fgColor indexed="57"/>
      </patternFill>
    </fill>
    <fill>
      <patternFill patternType="solid">
        <fgColor indexed="51"/>
        <bgColor indexed="13"/>
      </patternFill>
    </fill>
    <fill>
      <patternFill patternType="solid">
        <fgColor indexed="62"/>
        <bgColor indexed="56"/>
      </patternFill>
    </fill>
    <fill>
      <patternFill patternType="solid">
        <fgColor indexed="53"/>
      </patternFill>
    </fill>
    <fill>
      <patternFill patternType="solid">
        <fgColor indexed="31"/>
        <bgColor indexed="22"/>
      </patternFill>
    </fill>
    <fill>
      <patternFill patternType="solid">
        <fgColor indexed="45"/>
        <bgColor indexed="29"/>
      </patternFill>
    </fill>
    <fill>
      <patternFill patternType="solid">
        <fgColor indexed="43"/>
      </patternFill>
    </fill>
    <fill>
      <patternFill patternType="solid">
        <fgColor indexed="26"/>
      </patternFill>
    </fill>
    <fill>
      <patternFill patternType="solid">
        <fgColor indexed="8"/>
        <bgColor indexed="64"/>
      </patternFill>
    </fill>
    <fill>
      <patternFill patternType="solid">
        <fgColor indexed="22"/>
        <bgColor indexed="64"/>
      </patternFill>
    </fill>
    <fill>
      <patternFill patternType="solid">
        <fgColor indexed="55"/>
        <bgColor indexed="64"/>
      </patternFill>
    </fill>
    <fill>
      <patternFill patternType="solid">
        <fgColor rgb="FFBCCFFB"/>
      </patternFill>
    </fill>
    <fill>
      <patternFill patternType="solid">
        <fgColor theme="0"/>
        <bgColor indexed="64"/>
      </patternFill>
    </fill>
  </fills>
  <borders count="79">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right/>
      <top style="thick">
        <color rgb="FF000000"/>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bottom style="thin">
        <color rgb="FFCCCCCC"/>
      </bottom>
      <diagonal/>
    </border>
    <border>
      <left/>
      <right style="thin">
        <color rgb="FFCCCCCC"/>
      </right>
      <top/>
      <bottom style="thin">
        <color rgb="FFCCCCCC"/>
      </bottom>
      <diagonal/>
    </border>
    <border>
      <left style="thin">
        <color rgb="FFCCCCCC"/>
      </left>
      <right/>
      <top/>
      <bottom style="thin">
        <color rgb="FFCCCCCC"/>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medium">
        <color indexed="64"/>
      </top>
      <bottom/>
      <diagonal/>
    </border>
    <border>
      <left/>
      <right style="medium">
        <color indexed="64"/>
      </right>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44"/>
      </left>
      <right style="thin">
        <color indexed="44"/>
      </right>
      <top style="thin">
        <color indexed="44"/>
      </top>
      <bottom style="thin">
        <color indexed="4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49"/>
      </bottom>
      <diagonal/>
    </border>
    <border>
      <left/>
      <right/>
      <top/>
      <bottom style="thick">
        <color indexed="24"/>
      </bottom>
      <diagonal/>
    </border>
    <border>
      <left/>
      <right/>
      <top/>
      <bottom style="thick">
        <color indexed="22"/>
      </bottom>
      <diagonal/>
    </border>
    <border>
      <left/>
      <right/>
      <top/>
      <bottom style="medium">
        <color indexed="24"/>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style="thin">
        <color rgb="FFCCCCCC"/>
      </left>
      <right style="thin">
        <color rgb="FFCCCCCC"/>
      </right>
      <top style="thin">
        <color rgb="FFCCCCCC"/>
      </top>
      <bottom/>
      <diagonal/>
    </border>
    <border>
      <left style="thin">
        <color rgb="FFCCCCCC"/>
      </left>
      <right/>
      <top style="thin">
        <color rgb="FFCCCCCC"/>
      </top>
      <bottom style="thin">
        <color rgb="FFCCCCCC"/>
      </bottom>
      <diagonal/>
    </border>
    <border>
      <left/>
      <right style="thin">
        <color rgb="FFCCCCCC"/>
      </right>
      <top style="thin">
        <color rgb="FFCCCCCC"/>
      </top>
      <bottom style="thin">
        <color rgb="FFCCCCCC"/>
      </bottom>
      <diagonal/>
    </border>
    <border>
      <left/>
      <right/>
      <top style="thin">
        <color rgb="FFCCCCCC"/>
      </top>
      <bottom style="thin">
        <color rgb="FFCCCCCC"/>
      </bottom>
      <diagonal/>
    </border>
    <border>
      <left/>
      <right/>
      <top style="thin">
        <color rgb="FFCCCCCC"/>
      </top>
      <bottom/>
      <diagonal/>
    </border>
    <border>
      <left/>
      <right/>
      <top/>
      <bottom style="thin">
        <color rgb="FFCCCCCC"/>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059">
    <xf numFmtId="0" fontId="0" fillId="0" borderId="0"/>
    <xf numFmtId="0" fontId="2" fillId="0" borderId="0"/>
    <xf numFmtId="0" fontId="15" fillId="0" borderId="0"/>
    <xf numFmtId="9" fontId="15" fillId="0" borderId="0" applyFont="0" applyFill="0" applyBorder="0" applyAlignment="0" applyProtection="0"/>
    <xf numFmtId="44" fontId="15" fillId="0" borderId="0" applyFont="0" applyFill="0" applyBorder="0" applyAlignment="0" applyProtection="0"/>
    <xf numFmtId="167" fontId="19" fillId="0" borderId="0"/>
    <xf numFmtId="0" fontId="20" fillId="13"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17"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1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15"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24" borderId="0" applyNumberFormat="0" applyBorder="0" applyAlignment="0" applyProtection="0"/>
    <xf numFmtId="0" fontId="20" fillId="17"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7"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0" fillId="28" borderId="0" applyNumberFormat="0" applyBorder="0" applyAlignment="0" applyProtection="0"/>
    <xf numFmtId="0" fontId="21" fillId="27" borderId="0" applyNumberFormat="0" applyBorder="0" applyAlignment="0" applyProtection="0"/>
    <xf numFmtId="0" fontId="21" fillId="29" borderId="0" applyNumberFormat="0" applyBorder="0" applyAlignment="0" applyProtection="0"/>
    <xf numFmtId="0" fontId="21" fillId="29" borderId="0" applyNumberFormat="0" applyBorder="0" applyAlignment="0" applyProtection="0"/>
    <xf numFmtId="0" fontId="21" fillId="29" borderId="0" applyNumberFormat="0" applyBorder="0" applyAlignment="0" applyProtection="0"/>
    <xf numFmtId="0" fontId="21" fillId="15"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24" borderId="0" applyNumberFormat="0" applyBorder="0" applyAlignment="0" applyProtection="0"/>
    <xf numFmtId="0" fontId="21" fillId="30"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5" borderId="0" applyNumberFormat="0" applyBorder="0" applyAlignment="0" applyProtection="0"/>
    <xf numFmtId="0" fontId="21" fillId="35" borderId="0" applyNumberFormat="0" applyBorder="0" applyAlignment="0" applyProtection="0"/>
    <xf numFmtId="0" fontId="21" fillId="35" borderId="0" applyNumberFormat="0" applyBorder="0" applyAlignment="0" applyProtection="0"/>
    <xf numFmtId="0" fontId="22" fillId="13"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2" fillId="18" borderId="0" applyNumberFormat="0" applyBorder="0" applyAlignment="0" applyProtection="0"/>
    <xf numFmtId="0" fontId="23" fillId="36"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6"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7" borderId="50" applyNumberFormat="0" applyAlignment="0" applyProtection="0"/>
    <xf numFmtId="0" fontId="23" fillId="36" borderId="50" applyNumberFormat="0" applyAlignment="0" applyProtection="0"/>
    <xf numFmtId="0" fontId="24" fillId="38" borderId="51" applyNumberFormat="0" applyAlignment="0" applyProtection="0"/>
    <xf numFmtId="0" fontId="24" fillId="39" borderId="51" applyNumberFormat="0" applyAlignment="0" applyProtection="0"/>
    <xf numFmtId="0" fontId="24" fillId="39" borderId="51" applyNumberFormat="0" applyAlignment="0" applyProtection="0"/>
    <xf numFmtId="0" fontId="24" fillId="39" borderId="51" applyNumberFormat="0" applyAlignment="0" applyProtection="0"/>
    <xf numFmtId="0" fontId="25" fillId="0" borderId="52" applyNumberFormat="0" applyFill="0" applyAlignment="0" applyProtection="0"/>
    <xf numFmtId="0" fontId="25" fillId="0" borderId="52" applyNumberFormat="0" applyFill="0" applyAlignment="0" applyProtection="0"/>
    <xf numFmtId="0" fontId="25" fillId="0" borderId="52" applyNumberFormat="0" applyFill="0" applyAlignment="0" applyProtection="0"/>
    <xf numFmtId="0" fontId="25" fillId="0" borderId="52" applyNumberFormat="0" applyFill="0" applyAlignment="0" applyProtection="0"/>
    <xf numFmtId="0" fontId="21" fillId="32" borderId="0" applyNumberFormat="0" applyBorder="0" applyAlignment="0" applyProtection="0"/>
    <xf numFmtId="0" fontId="21" fillId="40" borderId="0" applyNumberFormat="0" applyBorder="0" applyAlignment="0" applyProtection="0"/>
    <xf numFmtId="0" fontId="21" fillId="40" borderId="0" applyNumberFormat="0" applyBorder="0" applyAlignment="0" applyProtection="0"/>
    <xf numFmtId="0" fontId="21" fillId="40" borderId="0" applyNumberFormat="0" applyBorder="0" applyAlignment="0" applyProtection="0"/>
    <xf numFmtId="0" fontId="21" fillId="41"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42" borderId="0" applyNumberFormat="0" applyBorder="0" applyAlignment="0" applyProtection="0"/>
    <xf numFmtId="0" fontId="21" fillId="38" borderId="0" applyNumberFormat="0" applyBorder="0" applyAlignment="0" applyProtection="0"/>
    <xf numFmtId="0" fontId="21" fillId="43" borderId="0" applyNumberFormat="0" applyBorder="0" applyAlignment="0" applyProtection="0"/>
    <xf numFmtId="0" fontId="21" fillId="43" borderId="0" applyNumberFormat="0" applyBorder="0" applyAlignment="0" applyProtection="0"/>
    <xf numFmtId="0" fontId="21" fillId="43" borderId="0" applyNumberFormat="0" applyBorder="0" applyAlignment="0" applyProtection="0"/>
    <xf numFmtId="0" fontId="21" fillId="44"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45"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1" fillId="46" borderId="0" applyNumberFormat="0" applyBorder="0" applyAlignment="0" applyProtection="0"/>
    <xf numFmtId="0" fontId="26" fillId="15"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15"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22" borderId="50" applyNumberFormat="0" applyAlignment="0" applyProtection="0"/>
    <xf numFmtId="0" fontId="26" fillId="15" borderId="50" applyNumberFormat="0" applyAlignment="0" applyProtection="0"/>
    <xf numFmtId="168" fontId="19" fillId="0" borderId="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169" fontId="15" fillId="0" borderId="0" applyFont="0" applyFill="0" applyBorder="0" applyAlignment="0" applyProtection="0"/>
    <xf numFmtId="0" fontId="27" fillId="0" borderId="0"/>
    <xf numFmtId="0" fontId="27" fillId="0" borderId="0"/>
    <xf numFmtId="9" fontId="27" fillId="0" borderId="0" applyBorder="0" applyProtection="0"/>
    <xf numFmtId="9" fontId="27" fillId="0" borderId="0" applyBorder="0" applyProtection="0"/>
    <xf numFmtId="9" fontId="27" fillId="0" borderId="0"/>
    <xf numFmtId="0" fontId="28" fillId="0" borderId="0"/>
    <xf numFmtId="0" fontId="29" fillId="0" borderId="0"/>
    <xf numFmtId="0" fontId="20" fillId="47" borderId="0" applyNumberFormat="0" applyBorder="0" applyAlignment="0" applyProtection="0"/>
    <xf numFmtId="0" fontId="30" fillId="0" borderId="0" applyNumberFormat="0" applyFill="0" applyBorder="0" applyAlignment="0" applyProtection="0">
      <alignment vertical="top"/>
      <protection locked="0"/>
    </xf>
    <xf numFmtId="0" fontId="31" fillId="48"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2" fillId="0" borderId="0"/>
    <xf numFmtId="170" fontId="15" fillId="0" borderId="0" applyFont="0" applyFill="0" applyBorder="0" applyAlignment="0" applyProtection="0"/>
    <xf numFmtId="171" fontId="15" fillId="0" borderId="0" applyFont="0" applyFill="0" applyBorder="0" applyAlignment="0" applyProtection="0"/>
    <xf numFmtId="172" fontId="15" fillId="0" borderId="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167" fontId="33" fillId="0" borderId="0" applyFont="0" applyFill="0" applyBorder="0" applyAlignment="0" applyProtection="0"/>
    <xf numFmtId="167" fontId="33" fillId="0" borderId="0" applyFont="0" applyFill="0" applyBorder="0" applyAlignment="0" applyProtection="0"/>
    <xf numFmtId="167" fontId="33" fillId="0" borderId="0" applyFont="0" applyFill="0" applyBorder="0" applyAlignment="0" applyProtection="0"/>
    <xf numFmtId="44" fontId="15" fillId="0" borderId="0" quotePrefix="1" applyFont="0" applyFill="0" applyBorder="0" applyAlignment="0">
      <protection locked="0"/>
    </xf>
    <xf numFmtId="44" fontId="34" fillId="0" borderId="0" applyFont="0" applyFill="0" applyBorder="0" applyAlignment="0" applyProtection="0"/>
    <xf numFmtId="44" fontId="2" fillId="0" borderId="0" applyFont="0" applyFill="0" applyBorder="0" applyAlignment="0" applyProtection="0"/>
    <xf numFmtId="173" fontId="15" fillId="0" borderId="0" applyFont="0" applyFill="0" applyBorder="0" applyAlignment="0" applyProtection="0"/>
    <xf numFmtId="174" fontId="15" fillId="0" borderId="0" applyFont="0" applyFill="0" applyBorder="0" applyAlignment="0" applyProtection="0"/>
    <xf numFmtId="0" fontId="35" fillId="26" borderId="0" applyNumberFormat="0" applyBorder="0" applyAlignment="0" applyProtection="0"/>
    <xf numFmtId="0" fontId="35" fillId="49" borderId="0" applyNumberFormat="0" applyBorder="0" applyAlignment="0" applyProtection="0"/>
    <xf numFmtId="0" fontId="35" fillId="49" borderId="0" applyNumberFormat="0" applyBorder="0" applyAlignment="0" applyProtection="0"/>
    <xf numFmtId="0" fontId="35" fillId="49" borderId="0" applyNumberFormat="0" applyBorder="0" applyAlignment="0" applyProtection="0"/>
    <xf numFmtId="175" fontId="36" fillId="0" borderId="0"/>
    <xf numFmtId="0" fontId="2" fillId="0" borderId="0"/>
    <xf numFmtId="0" fontId="15" fillId="0" borderId="0"/>
    <xf numFmtId="0" fontId="15" fillId="0" borderId="0"/>
    <xf numFmtId="0" fontId="33" fillId="0" borderId="0"/>
    <xf numFmtId="0" fontId="15" fillId="0" borderId="0"/>
    <xf numFmtId="0" fontId="33" fillId="0" borderId="0"/>
    <xf numFmtId="0" fontId="2" fillId="0" borderId="0"/>
    <xf numFmtId="0" fontId="15" fillId="0" borderId="0"/>
    <xf numFmtId="0" fontId="33" fillId="0" borderId="0"/>
    <xf numFmtId="0" fontId="33" fillId="0" borderId="0"/>
    <xf numFmtId="0" fontId="33" fillId="0" borderId="0"/>
    <xf numFmtId="0" fontId="33" fillId="0" borderId="0"/>
    <xf numFmtId="0" fontId="15" fillId="0" borderId="0"/>
    <xf numFmtId="0" fontId="15" fillId="0" borderId="0"/>
    <xf numFmtId="0" fontId="33" fillId="0" borderId="0"/>
    <xf numFmtId="0" fontId="33" fillId="0" borderId="0"/>
    <xf numFmtId="0" fontId="33" fillId="0" borderId="0"/>
    <xf numFmtId="0" fontId="33" fillId="0" borderId="0"/>
    <xf numFmtId="0" fontId="15" fillId="0" borderId="0"/>
    <xf numFmtId="0" fontId="33" fillId="0" borderId="0"/>
    <xf numFmtId="0" fontId="15" fillId="0" borderId="0"/>
    <xf numFmtId="0" fontId="33" fillId="0" borderId="0"/>
    <xf numFmtId="0" fontId="15" fillId="0" borderId="0"/>
    <xf numFmtId="0" fontId="15" fillId="0" borderId="0"/>
    <xf numFmtId="0" fontId="15" fillId="0" borderId="0"/>
    <xf numFmtId="0" fontId="15" fillId="0" borderId="0"/>
    <xf numFmtId="0" fontId="33" fillId="0" borderId="0"/>
    <xf numFmtId="0" fontId="33" fillId="0" borderId="0"/>
    <xf numFmtId="0" fontId="2" fillId="0" borderId="0"/>
    <xf numFmtId="0" fontId="15" fillId="0" borderId="0"/>
    <xf numFmtId="0" fontId="15" fillId="0" borderId="0"/>
    <xf numFmtId="0" fontId="14" fillId="0" borderId="0"/>
    <xf numFmtId="0" fontId="14" fillId="0" borderId="0"/>
    <xf numFmtId="0" fontId="15" fillId="0" borderId="0"/>
    <xf numFmtId="0" fontId="15" fillId="0" borderId="0"/>
    <xf numFmtId="0" fontId="15" fillId="0" borderId="0"/>
    <xf numFmtId="0" fontId="14" fillId="0" borderId="0"/>
    <xf numFmtId="0" fontId="2"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3" fillId="0" borderId="0"/>
    <xf numFmtId="0" fontId="15" fillId="0" borderId="0"/>
    <xf numFmtId="0" fontId="33" fillId="0" borderId="0"/>
    <xf numFmtId="0" fontId="15" fillId="0" borderId="0"/>
    <xf numFmtId="0" fontId="15" fillId="0" borderId="0"/>
    <xf numFmtId="0" fontId="15" fillId="0" borderId="0"/>
    <xf numFmtId="0" fontId="15" fillId="0" borderId="0"/>
    <xf numFmtId="0" fontId="15" fillId="0" borderId="0"/>
    <xf numFmtId="0" fontId="33" fillId="0" borderId="0"/>
    <xf numFmtId="0" fontId="33" fillId="0" borderId="0"/>
    <xf numFmtId="0" fontId="33" fillId="0" borderId="0"/>
    <xf numFmtId="0" fontId="33" fillId="0" borderId="0"/>
    <xf numFmtId="0" fontId="3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5" fillId="0" borderId="0"/>
    <xf numFmtId="0" fontId="20" fillId="0" borderId="0"/>
    <xf numFmtId="0" fontId="20" fillId="0" borderId="0"/>
    <xf numFmtId="0" fontId="20" fillId="0" borderId="0"/>
    <xf numFmtId="0" fontId="20" fillId="0" borderId="0"/>
    <xf numFmtId="0" fontId="20" fillId="0" borderId="0"/>
    <xf numFmtId="0" fontId="37" fillId="0" borderId="0"/>
    <xf numFmtId="0" fontId="15" fillId="0" borderId="0"/>
    <xf numFmtId="0" fontId="20" fillId="0" borderId="0"/>
    <xf numFmtId="0" fontId="20" fillId="0" borderId="0"/>
    <xf numFmtId="0" fontId="20" fillId="0" borderId="0"/>
    <xf numFmtId="0" fontId="20"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xf numFmtId="0" fontId="15" fillId="0" borderId="0"/>
    <xf numFmtId="0" fontId="15" fillId="0" borderId="0"/>
    <xf numFmtId="0" fontId="14" fillId="0" borderId="0"/>
    <xf numFmtId="0" fontId="14" fillId="0" borderId="0"/>
    <xf numFmtId="0" fontId="14" fillId="0" borderId="0"/>
    <xf numFmtId="0" fontId="33" fillId="0" borderId="0"/>
    <xf numFmtId="0" fontId="38" fillId="0" borderId="0"/>
    <xf numFmtId="0" fontId="38" fillId="0" borderId="0"/>
    <xf numFmtId="0" fontId="38" fillId="0" borderId="0"/>
    <xf numFmtId="0" fontId="38" fillId="0" borderId="0"/>
    <xf numFmtId="0" fontId="3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4" fillId="0" borderId="0"/>
    <xf numFmtId="0" fontId="2" fillId="0" borderId="0"/>
    <xf numFmtId="0" fontId="33" fillId="0" borderId="0"/>
    <xf numFmtId="0" fontId="33" fillId="0" borderId="0"/>
    <xf numFmtId="0" fontId="33" fillId="0" borderId="0"/>
    <xf numFmtId="0" fontId="33" fillId="0" borderId="0"/>
    <xf numFmtId="0" fontId="33" fillId="0" borderId="0"/>
    <xf numFmtId="0" fontId="20" fillId="0" borderId="0"/>
    <xf numFmtId="0" fontId="2"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40"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3" fillId="0" borderId="0"/>
    <xf numFmtId="0" fontId="33" fillId="0" borderId="0"/>
    <xf numFmtId="0" fontId="33" fillId="0" borderId="0"/>
    <xf numFmtId="0" fontId="15" fillId="19" borderId="53" applyNumberFormat="0" applyAlignment="0" applyProtection="0"/>
    <xf numFmtId="0" fontId="15" fillId="19" borderId="53" applyNumberFormat="0" applyAlignment="0" applyProtection="0"/>
    <xf numFmtId="0" fontId="15"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15"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15" fillId="50" borderId="54" applyNumberFormat="0" applyFont="0" applyAlignment="0" applyProtection="0"/>
    <xf numFmtId="0" fontId="15"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15"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15"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15" fillId="50" borderId="54" applyNumberFormat="0" applyFont="0" applyAlignment="0" applyProtection="0"/>
    <xf numFmtId="0" fontId="15" fillId="50" borderId="54" applyNumberFormat="0" applyFont="0" applyAlignment="0" applyProtection="0"/>
    <xf numFmtId="0" fontId="15" fillId="50" borderId="54" applyNumberFormat="0" applyFont="0" applyAlignment="0" applyProtection="0"/>
    <xf numFmtId="0" fontId="15" fillId="50" borderId="54" applyNumberFormat="0" applyFont="0" applyAlignment="0" applyProtection="0"/>
    <xf numFmtId="0" fontId="15" fillId="50" borderId="54" applyNumberFormat="0" applyFont="0" applyAlignment="0" applyProtection="0"/>
    <xf numFmtId="0" fontId="15" fillId="50" borderId="54" applyNumberFormat="0" applyFont="0" applyAlignment="0" applyProtection="0"/>
    <xf numFmtId="0" fontId="15" fillId="50" borderId="54" applyNumberFormat="0" applyFont="0" applyAlignment="0" applyProtection="0"/>
    <xf numFmtId="0" fontId="15"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20" fillId="50" borderId="54" applyNumberFormat="0" applyFont="0" applyAlignment="0" applyProtection="0"/>
    <xf numFmtId="0" fontId="15" fillId="19" borderId="53" applyNumberFormat="0" applyAlignment="0" applyProtection="0"/>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0" fontId="12" fillId="51" borderId="55" applyNumberFormat="0" applyFont="0" applyBorder="0" applyAlignment="0" applyProtection="0">
      <alignment horizontal="center"/>
    </xf>
    <xf numFmtId="9" fontId="15" fillId="0" borderId="0" applyFont="0" applyFill="0" applyBorder="0" applyAlignment="0" applyProtection="0"/>
    <xf numFmtId="9" fontId="15" fillId="0" borderId="0" applyFont="0" applyFill="0" applyBorder="0" applyAlignment="0" applyProtection="0"/>
    <xf numFmtId="0" fontId="41" fillId="0" borderId="56" applyNumberFormat="0" applyFont="0" applyBorder="0" applyAlignment="0"/>
    <xf numFmtId="9" fontId="2" fillId="0" borderId="0" applyFont="0" applyFill="0" applyBorder="0" applyAlignment="0" applyProtection="0"/>
    <xf numFmtId="9" fontId="15" fillId="0" borderId="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ill="0" applyBorder="0" applyAlignment="0" applyProtection="0"/>
    <xf numFmtId="9" fontId="15" fillId="0" borderId="0" applyFont="0" applyFill="0" applyBorder="0" applyAlignment="0" applyProtection="0"/>
    <xf numFmtId="9" fontId="14" fillId="0" borderId="0" applyFont="0" applyFill="0" applyBorder="0" applyAlignment="0" applyProtection="0"/>
    <xf numFmtId="9" fontId="33" fillId="0" borderId="0" applyFont="0" applyFill="0" applyBorder="0" applyAlignment="0" applyProtection="0"/>
    <xf numFmtId="9" fontId="15" fillId="0" borderId="0" applyFont="0" applyFill="0" applyBorder="0" applyAlignment="0" applyProtection="0"/>
    <xf numFmtId="9" fontId="33" fillId="0" borderId="0" applyFont="0" applyFill="0" applyBorder="0" applyAlignment="0" applyProtection="0"/>
    <xf numFmtId="9" fontId="2" fillId="0" borderId="0" applyFont="0" applyFill="0" applyBorder="0" applyAlignment="0" applyProtection="0"/>
    <xf numFmtId="0" fontId="42" fillId="36"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6"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7" borderId="57" applyNumberFormat="0" applyAlignment="0" applyProtection="0"/>
    <xf numFmtId="0" fontId="42" fillId="36" borderId="57" applyNumberFormat="0" applyAlignment="0" applyProtection="0"/>
    <xf numFmtId="0" fontId="43" fillId="0" borderId="0" applyNumberFormat="0" applyBorder="0" applyProtection="0">
      <alignment horizontal="left"/>
    </xf>
    <xf numFmtId="176" fontId="15" fillId="0" borderId="0" applyFont="0" applyFill="0" applyBorder="0" applyAlignment="0" applyProtection="0"/>
    <xf numFmtId="176"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43" fontId="2" fillId="0" borderId="0" applyFont="0" applyFill="0" applyBorder="0" applyAlignment="0" applyProtection="0"/>
    <xf numFmtId="177" fontId="15" fillId="0" borderId="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78" fontId="15" fillId="0" borderId="0" applyFont="0" applyFill="0" applyBorder="0" applyAlignment="0" applyProtection="0"/>
    <xf numFmtId="167" fontId="15" fillId="0" borderId="0" applyFont="0" applyFill="0" applyBorder="0" applyAlignment="0" applyProtection="0"/>
    <xf numFmtId="0" fontId="15"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77" fontId="15" fillId="0" borderId="0" applyFont="0" applyFill="0" applyBorder="0" applyAlignment="0" applyProtection="0"/>
    <xf numFmtId="177" fontId="15" fillId="0" borderId="0" applyFont="0" applyFill="0" applyBorder="0" applyAlignment="0" applyProtection="0"/>
    <xf numFmtId="177" fontId="15" fillId="0" borderId="0" applyFont="0" applyFill="0" applyBorder="0" applyAlignment="0" applyProtection="0"/>
    <xf numFmtId="43" fontId="2"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67" fontId="20" fillId="0" borderId="0" applyFont="0" applyFill="0" applyBorder="0" applyAlignment="0" applyProtection="0"/>
    <xf numFmtId="171" fontId="15" fillId="0" borderId="0" applyFont="0" applyFill="0" applyBorder="0" applyAlignment="0" applyProtection="0"/>
    <xf numFmtId="172"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71" fontId="15"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43" fontId="20" fillId="0" borderId="0" applyFont="0" applyFill="0" applyBorder="0" applyAlignment="0" applyProtection="0"/>
    <xf numFmtId="171" fontId="15" fillId="0" borderId="0" applyFont="0" applyFill="0" applyBorder="0" applyAlignment="0" applyProtection="0"/>
    <xf numFmtId="43"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167" fontId="15" fillId="0" borderId="0" applyFont="0" applyFill="0" applyBorder="0" applyAlignment="0" applyProtection="0"/>
    <xf numFmtId="0" fontId="44" fillId="52" borderId="58">
      <alignment wrapText="1"/>
    </xf>
    <xf numFmtId="0" fontId="44" fillId="52" borderId="58">
      <alignment wrapText="1"/>
    </xf>
    <xf numFmtId="0" fontId="45" fillId="0" borderId="0"/>
    <xf numFmtId="0" fontId="45" fillId="0" borderId="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8" fillId="0" borderId="59"/>
    <xf numFmtId="0" fontId="49" fillId="0" borderId="59" applyNumberFormat="0" applyFill="0" applyAlignment="0" applyProtection="0"/>
    <xf numFmtId="0" fontId="49" fillId="0" borderId="59" applyNumberFormat="0" applyFill="0" applyAlignment="0" applyProtection="0"/>
    <xf numFmtId="0" fontId="49" fillId="0" borderId="59" applyNumberFormat="0" applyFill="0" applyAlignment="0" applyProtection="0"/>
    <xf numFmtId="0" fontId="49" fillId="0" borderId="59" applyNumberFormat="0" applyFill="0" applyAlignment="0" applyProtection="0"/>
    <xf numFmtId="0" fontId="50" fillId="0" borderId="60" applyNumberFormat="0" applyFill="0" applyAlignment="0" applyProtection="0"/>
    <xf numFmtId="0" fontId="49" fillId="0" borderId="59" applyNumberFormat="0" applyFill="0" applyAlignment="0" applyProtection="0"/>
    <xf numFmtId="0" fontId="49" fillId="0" borderId="59" applyNumberFormat="0" applyFill="0" applyAlignment="0" applyProtection="0"/>
    <xf numFmtId="0" fontId="49" fillId="0" borderId="59" applyNumberFormat="0" applyFill="0" applyAlignment="0" applyProtection="0"/>
    <xf numFmtId="0" fontId="51" fillId="0" borderId="61" applyNumberFormat="0" applyFill="0" applyAlignment="0" applyProtection="0"/>
    <xf numFmtId="0" fontId="52" fillId="0" borderId="62" applyNumberFormat="0" applyFill="0" applyAlignment="0" applyProtection="0"/>
    <xf numFmtId="0" fontId="52" fillId="0" borderId="62" applyNumberFormat="0" applyFill="0" applyAlignment="0" applyProtection="0"/>
    <xf numFmtId="0" fontId="52" fillId="0" borderId="62" applyNumberFormat="0" applyFill="0" applyAlignment="0" applyProtection="0"/>
    <xf numFmtId="0" fontId="53" fillId="0" borderId="63" applyNumberFormat="0" applyFill="0" applyAlignment="0" applyProtection="0"/>
    <xf numFmtId="0" fontId="54" fillId="0" borderId="64" applyNumberFormat="0" applyFill="0" applyAlignment="0" applyProtection="0"/>
    <xf numFmtId="0" fontId="54" fillId="0" borderId="64" applyNumberFormat="0" applyFill="0" applyAlignment="0" applyProtection="0"/>
    <xf numFmtId="0" fontId="54" fillId="0" borderId="64" applyNumberFormat="0" applyFill="0" applyAlignment="0" applyProtection="0"/>
    <xf numFmtId="0" fontId="54" fillId="0" borderId="64" applyNumberFormat="0" applyFill="0" applyAlignment="0" applyProtection="0"/>
    <xf numFmtId="0" fontId="54" fillId="0" borderId="64" applyNumberFormat="0" applyFill="0" applyAlignment="0" applyProtection="0"/>
    <xf numFmtId="0" fontId="54" fillId="0" borderId="64" applyNumberFormat="0" applyFill="0" applyAlignment="0" applyProtection="0"/>
    <xf numFmtId="0" fontId="54" fillId="0" borderId="64" applyNumberFormat="0" applyFill="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7" fillId="0" borderId="65"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5"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6" applyNumberFormat="0" applyFill="0" applyAlignment="0" applyProtection="0"/>
    <xf numFmtId="0" fontId="57" fillId="0" borderId="65" applyNumberFormat="0" applyFill="0" applyAlignment="0" applyProtection="0"/>
    <xf numFmtId="4" fontId="58" fillId="53" borderId="15">
      <alignment horizontal="right" vertical="center"/>
    </xf>
    <xf numFmtId="43" fontId="15" fillId="0" borderId="0" applyFont="0" applyFill="0" applyBorder="0" applyAlignment="0" applyProtection="0"/>
    <xf numFmtId="179" fontId="15" fillId="0" borderId="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15" fillId="0" borderId="0" applyFont="0" applyFill="0" applyBorder="0" applyAlignment="0" applyProtection="0"/>
    <xf numFmtId="43" fontId="36" fillId="0" borderId="0" applyFont="0" applyFill="0" applyBorder="0" applyAlignment="0" applyProtection="0"/>
    <xf numFmtId="177" fontId="15" fillId="0" borderId="0" applyFill="0" applyBorder="0" applyAlignment="0" applyProtection="0"/>
    <xf numFmtId="167" fontId="15" fillId="0" borderId="0" applyFont="0" applyFill="0" applyBorder="0" applyAlignment="0" applyProtection="0"/>
    <xf numFmtId="167" fontId="15"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xf numFmtId="9"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60" fillId="0" borderId="0"/>
  </cellStyleXfs>
  <cellXfs count="205">
    <xf numFmtId="0" fontId="0" fillId="0" borderId="0" xfId="0"/>
    <xf numFmtId="0" fontId="0" fillId="0" borderId="0" xfId="0"/>
    <xf numFmtId="0" fontId="0" fillId="0" borderId="0" xfId="0"/>
    <xf numFmtId="0" fontId="6" fillId="5" borderId="3" xfId="0" applyFont="1" applyFill="1" applyBorder="1" applyAlignment="1">
      <alignment horizontal="right" vertical="center" wrapText="1"/>
    </xf>
    <xf numFmtId="0" fontId="5" fillId="4"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0" fillId="0" borderId="0" xfId="0"/>
    <xf numFmtId="0" fontId="0" fillId="0" borderId="0" xfId="0" applyAlignment="1">
      <alignment horizontal="center" vertical="center"/>
    </xf>
    <xf numFmtId="0" fontId="8" fillId="10" borderId="0" xfId="0" applyFont="1" applyFill="1" applyBorder="1" applyAlignment="1">
      <alignment horizontal="center" vertical="center" wrapText="1"/>
    </xf>
    <xf numFmtId="0" fontId="0" fillId="0" borderId="0" xfId="0" applyAlignment="1">
      <alignment vertical="center"/>
    </xf>
    <xf numFmtId="0" fontId="3" fillId="2" borderId="0" xfId="0" applyFont="1" applyFill="1" applyAlignment="1">
      <alignment horizontal="center" vertical="center" wrapText="1"/>
    </xf>
    <xf numFmtId="0" fontId="11" fillId="8" borderId="0" xfId="0" applyFont="1" applyFill="1" applyAlignment="1">
      <alignment horizontal="center" vertical="center" wrapText="1"/>
    </xf>
    <xf numFmtId="0" fontId="3" fillId="11" borderId="7" xfId="0" applyFont="1" applyFill="1" applyBorder="1" applyAlignment="1">
      <alignment horizontal="center" vertical="center" wrapText="1"/>
    </xf>
    <xf numFmtId="0" fontId="3" fillId="11" borderId="6" xfId="0" applyFont="1" applyFill="1" applyBorder="1" applyAlignment="1">
      <alignment horizontal="center" vertical="center" wrapText="1"/>
    </xf>
    <xf numFmtId="0" fontId="13" fillId="11" borderId="6" xfId="0" applyFont="1" applyFill="1" applyBorder="1" applyAlignment="1">
      <alignment horizontal="left" vertical="center" wrapText="1"/>
    </xf>
    <xf numFmtId="0" fontId="3" fillId="11" borderId="6" xfId="0" applyFont="1" applyFill="1" applyBorder="1" applyAlignment="1">
      <alignment horizontal="right" vertical="center" wrapText="1"/>
    </xf>
    <xf numFmtId="44" fontId="13" fillId="11" borderId="6" xfId="0" applyNumberFormat="1" applyFont="1" applyFill="1" applyBorder="1" applyAlignment="1">
      <alignment horizontal="right" vertical="center" wrapText="1"/>
    </xf>
    <xf numFmtId="0" fontId="3" fillId="11" borderId="8" xfId="0" applyFont="1" applyFill="1" applyBorder="1" applyAlignment="1">
      <alignment horizontal="right" vertical="center" wrapText="1"/>
    </xf>
    <xf numFmtId="0" fontId="12" fillId="10" borderId="0" xfId="0" applyFont="1" applyFill="1" applyBorder="1" applyAlignment="1">
      <alignment horizontal="left" vertical="center" wrapText="1"/>
    </xf>
    <xf numFmtId="0" fontId="8" fillId="10" borderId="0" xfId="0" applyFont="1" applyFill="1" applyBorder="1" applyAlignment="1">
      <alignment horizontal="left" vertical="center" wrapText="1"/>
    </xf>
    <xf numFmtId="4" fontId="8" fillId="10" borderId="0" xfId="0" applyNumberFormat="1" applyFont="1" applyFill="1" applyBorder="1" applyAlignment="1">
      <alignment horizontal="left" vertical="center" wrapText="1"/>
    </xf>
    <xf numFmtId="0" fontId="8" fillId="10" borderId="0" xfId="0" applyFont="1" applyFill="1" applyAlignment="1">
      <alignment vertical="top" wrapText="1"/>
    </xf>
    <xf numFmtId="0" fontId="15" fillId="0" borderId="0" xfId="2"/>
    <xf numFmtId="0" fontId="16" fillId="0" borderId="0" xfId="2" applyFont="1" applyFill="1" applyBorder="1"/>
    <xf numFmtId="0" fontId="16" fillId="0" borderId="21" xfId="2" applyFont="1" applyFill="1" applyBorder="1" applyAlignment="1" applyProtection="1">
      <alignment horizontal="left" vertical="center"/>
    </xf>
    <xf numFmtId="10" fontId="16" fillId="0" borderId="22" xfId="2" applyNumberFormat="1" applyFont="1" applyFill="1" applyBorder="1" applyAlignment="1" applyProtection="1">
      <alignment vertical="center"/>
    </xf>
    <xf numFmtId="0" fontId="16" fillId="0" borderId="23" xfId="2" applyFont="1" applyFill="1" applyBorder="1" applyAlignment="1" applyProtection="1">
      <alignment horizontal="center" vertical="center"/>
    </xf>
    <xf numFmtId="0" fontId="16" fillId="0" borderId="22" xfId="2" applyFont="1" applyFill="1" applyBorder="1" applyAlignment="1" applyProtection="1">
      <alignment horizontal="left" vertical="center"/>
    </xf>
    <xf numFmtId="10" fontId="16" fillId="0" borderId="25" xfId="3" applyNumberFormat="1" applyFont="1" applyFill="1" applyBorder="1" applyAlignment="1" applyProtection="1">
      <alignment vertical="center"/>
      <protection locked="0"/>
    </xf>
    <xf numFmtId="0" fontId="16" fillId="0" borderId="26" xfId="2" applyFont="1" applyFill="1" applyBorder="1" applyAlignment="1" applyProtection="1">
      <alignment horizontal="left" vertical="center"/>
    </xf>
    <xf numFmtId="10" fontId="16" fillId="0" borderId="27" xfId="2" applyNumberFormat="1" applyFont="1" applyFill="1" applyBorder="1" applyAlignment="1" applyProtection="1">
      <alignment vertical="center"/>
    </xf>
    <xf numFmtId="0" fontId="16" fillId="0" borderId="10" xfId="2" applyFont="1" applyFill="1" applyBorder="1" applyAlignment="1" applyProtection="1">
      <alignment horizontal="center" vertical="center"/>
    </xf>
    <xf numFmtId="0" fontId="16" fillId="0" borderId="27" xfId="2" applyFont="1" applyFill="1" applyBorder="1" applyAlignment="1" applyProtection="1">
      <alignment horizontal="left" vertical="center"/>
    </xf>
    <xf numFmtId="10" fontId="16" fillId="0" borderId="29" xfId="3" applyNumberFormat="1" applyFont="1" applyFill="1" applyBorder="1" applyAlignment="1" applyProtection="1">
      <alignment vertical="center"/>
      <protection locked="0"/>
    </xf>
    <xf numFmtId="0" fontId="16" fillId="0" borderId="30" xfId="2" applyFont="1" applyFill="1" applyBorder="1" applyAlignment="1" applyProtection="1">
      <alignment horizontal="left" vertical="center"/>
    </xf>
    <xf numFmtId="0" fontId="16" fillId="0" borderId="31" xfId="2" applyFont="1" applyFill="1" applyBorder="1"/>
    <xf numFmtId="10" fontId="16" fillId="0" borderId="32" xfId="2" applyNumberFormat="1" applyFont="1" applyFill="1" applyBorder="1" applyAlignment="1" applyProtection="1">
      <alignment vertical="center"/>
    </xf>
    <xf numFmtId="10" fontId="16" fillId="0" borderId="33" xfId="2" applyNumberFormat="1" applyFont="1" applyFill="1" applyBorder="1" applyAlignment="1" applyProtection="1">
      <alignment vertical="center"/>
    </xf>
    <xf numFmtId="0" fontId="16" fillId="0" borderId="35" xfId="2" applyFont="1" applyFill="1" applyBorder="1"/>
    <xf numFmtId="10" fontId="16" fillId="0" borderId="36" xfId="3" applyNumberFormat="1" applyFont="1" applyFill="1" applyBorder="1" applyAlignment="1" applyProtection="1">
      <alignment vertical="center"/>
      <protection locked="0"/>
    </xf>
    <xf numFmtId="0" fontId="16" fillId="0" borderId="45" xfId="2" applyFont="1" applyFill="1" applyBorder="1" applyAlignment="1" applyProtection="1">
      <alignment horizontal="left" vertical="center"/>
    </xf>
    <xf numFmtId="10" fontId="18" fillId="0" borderId="49" xfId="3" applyNumberFormat="1" applyFont="1" applyFill="1" applyBorder="1"/>
    <xf numFmtId="0" fontId="12" fillId="0" borderId="0" xfId="2" applyFont="1"/>
    <xf numFmtId="0" fontId="16" fillId="0" borderId="0" xfId="2" applyNumberFormat="1" applyFont="1" applyFill="1" applyBorder="1" applyAlignment="1">
      <alignment horizontal="left" vertical="top" wrapText="1"/>
    </xf>
    <xf numFmtId="0" fontId="16" fillId="0" borderId="0" xfId="2" applyNumberFormat="1" applyFont="1" applyFill="1" applyBorder="1" applyAlignment="1">
      <alignment vertical="top" wrapText="1"/>
    </xf>
    <xf numFmtId="0" fontId="16" fillId="0" borderId="0" xfId="2" applyNumberFormat="1" applyFont="1" applyFill="1" applyBorder="1" applyAlignment="1">
      <alignment horizontal="right" vertical="top"/>
    </xf>
    <xf numFmtId="3" fontId="8" fillId="10" borderId="0" xfId="0" applyNumberFormat="1" applyFont="1" applyFill="1" applyBorder="1" applyAlignment="1">
      <alignment horizontal="left" vertical="center" wrapText="1"/>
    </xf>
    <xf numFmtId="3" fontId="3" fillId="11" borderId="6" xfId="0" applyNumberFormat="1" applyFont="1" applyFill="1" applyBorder="1" applyAlignment="1">
      <alignment horizontal="right" vertical="center" wrapText="1"/>
    </xf>
    <xf numFmtId="3" fontId="0" fillId="0" borderId="0" xfId="0" applyNumberFormat="1" applyAlignment="1">
      <alignment vertical="center"/>
    </xf>
    <xf numFmtId="0" fontId="3" fillId="10" borderId="0" xfId="0" applyFont="1" applyFill="1" applyAlignment="1">
      <alignment horizontal="left" vertical="top" wrapText="1"/>
    </xf>
    <xf numFmtId="4" fontId="7" fillId="54" borderId="5" xfId="0" applyNumberFormat="1" applyFont="1" applyFill="1" applyBorder="1" applyAlignment="1">
      <alignment horizontal="right" vertical="top" wrapText="1"/>
    </xf>
    <xf numFmtId="0" fontId="9" fillId="10" borderId="5" xfId="0" applyFont="1" applyFill="1" applyBorder="1" applyAlignment="1">
      <alignment horizontal="center" vertical="top" wrapText="1"/>
    </xf>
    <xf numFmtId="0" fontId="9" fillId="10" borderId="5" xfId="0" applyFont="1" applyFill="1" applyBorder="1" applyAlignment="1">
      <alignment horizontal="right" vertical="top" wrapText="1"/>
    </xf>
    <xf numFmtId="4" fontId="9" fillId="10" borderId="5" xfId="0" applyNumberFormat="1" applyFont="1" applyFill="1" applyBorder="1" applyAlignment="1">
      <alignment horizontal="right" vertical="top" wrapText="1"/>
    </xf>
    <xf numFmtId="165" fontId="9" fillId="10" borderId="5" xfId="0" applyNumberFormat="1" applyFont="1" applyFill="1" applyBorder="1" applyAlignment="1">
      <alignment horizontal="right" vertical="top" wrapText="1"/>
    </xf>
    <xf numFmtId="0" fontId="9" fillId="10" borderId="4" xfId="0" applyFont="1" applyFill="1" applyBorder="1" applyAlignment="1">
      <alignment horizontal="left" vertical="top" wrapText="1"/>
    </xf>
    <xf numFmtId="0" fontId="10" fillId="6" borderId="5" xfId="0" applyFont="1" applyFill="1" applyBorder="1" applyAlignment="1">
      <alignment horizontal="center" vertical="top" wrapText="1"/>
    </xf>
    <xf numFmtId="0" fontId="10" fillId="6" borderId="5" xfId="0" applyFont="1" applyFill="1" applyBorder="1" applyAlignment="1">
      <alignment horizontal="right" vertical="top" wrapText="1"/>
    </xf>
    <xf numFmtId="4" fontId="10" fillId="6" borderId="5" xfId="0" applyNumberFormat="1" applyFont="1" applyFill="1" applyBorder="1" applyAlignment="1">
      <alignment horizontal="right" vertical="top" wrapText="1"/>
    </xf>
    <xf numFmtId="165" fontId="10" fillId="6" borderId="5" xfId="0" applyNumberFormat="1" applyFont="1" applyFill="1" applyBorder="1" applyAlignment="1">
      <alignment horizontal="right" vertical="top" wrapText="1"/>
    </xf>
    <xf numFmtId="0" fontId="10" fillId="7" borderId="5" xfId="0" applyFont="1" applyFill="1" applyBorder="1" applyAlignment="1">
      <alignment horizontal="center" vertical="top" wrapText="1"/>
    </xf>
    <xf numFmtId="0" fontId="10" fillId="7" borderId="5" xfId="0" applyFont="1" applyFill="1" applyBorder="1" applyAlignment="1">
      <alignment horizontal="right" vertical="top" wrapText="1"/>
    </xf>
    <xf numFmtId="4" fontId="10" fillId="7" borderId="5" xfId="0" applyNumberFormat="1" applyFont="1" applyFill="1" applyBorder="1" applyAlignment="1">
      <alignment horizontal="right" vertical="top" wrapText="1"/>
    </xf>
    <xf numFmtId="165" fontId="10" fillId="7" borderId="5" xfId="0" applyNumberFormat="1" applyFont="1" applyFill="1" applyBorder="1" applyAlignment="1">
      <alignment horizontal="right" vertical="top" wrapText="1"/>
    </xf>
    <xf numFmtId="165" fontId="8" fillId="10" borderId="0" xfId="0" applyNumberFormat="1" applyFont="1" applyFill="1" applyAlignment="1">
      <alignment horizontal="right" vertical="top" wrapText="1"/>
    </xf>
    <xf numFmtId="0" fontId="10" fillId="10" borderId="0" xfId="0" applyFont="1" applyFill="1" applyAlignment="1">
      <alignment horizontal="left" vertical="top" wrapText="1"/>
    </xf>
    <xf numFmtId="4" fontId="10" fillId="10" borderId="0" xfId="0" applyNumberFormat="1" applyFont="1" applyFill="1" applyAlignment="1">
      <alignment horizontal="right" vertical="top" wrapText="1"/>
    </xf>
    <xf numFmtId="0" fontId="0" fillId="0" borderId="0" xfId="0"/>
    <xf numFmtId="0" fontId="7" fillId="54" borderId="5" xfId="0" applyFont="1" applyFill="1" applyBorder="1" applyAlignment="1">
      <alignment horizontal="right" vertical="top" wrapText="1"/>
    </xf>
    <xf numFmtId="0" fontId="8" fillId="10" borderId="0" xfId="0" applyFont="1" applyFill="1" applyAlignment="1">
      <alignment horizontal="left" vertical="top" wrapText="1"/>
    </xf>
    <xf numFmtId="0" fontId="0" fillId="0" borderId="0" xfId="0"/>
    <xf numFmtId="0" fontId="8" fillId="10" borderId="0" xfId="0" applyFont="1" applyFill="1" applyAlignment="1">
      <alignment horizontal="right" vertical="top" wrapText="1"/>
    </xf>
    <xf numFmtId="0" fontId="8" fillId="10" borderId="0" xfId="0" applyFont="1" applyFill="1" applyAlignment="1">
      <alignment horizontal="left" vertical="top" wrapText="1"/>
    </xf>
    <xf numFmtId="4" fontId="8" fillId="10" borderId="0" xfId="0" applyNumberFormat="1" applyFont="1" applyFill="1" applyAlignment="1">
      <alignment horizontal="right" vertical="top" wrapText="1"/>
    </xf>
    <xf numFmtId="0" fontId="0" fillId="0" borderId="0" xfId="0"/>
    <xf numFmtId="0" fontId="8" fillId="10" borderId="0" xfId="0" applyFont="1" applyFill="1" applyAlignment="1">
      <alignment horizontal="right" vertical="top" wrapText="1"/>
    </xf>
    <xf numFmtId="4" fontId="8" fillId="10" borderId="0" xfId="0" applyNumberFormat="1" applyFont="1" applyFill="1" applyAlignment="1">
      <alignment horizontal="right" vertical="top" wrapText="1"/>
    </xf>
    <xf numFmtId="0" fontId="7" fillId="54" borderId="5" xfId="0" applyFont="1" applyFill="1" applyBorder="1" applyAlignment="1">
      <alignment horizontal="left" vertical="top" wrapText="1"/>
    </xf>
    <xf numFmtId="0" fontId="3" fillId="10" borderId="5" xfId="0" applyFont="1" applyFill="1" applyBorder="1" applyAlignment="1">
      <alignment horizontal="left" vertical="top" wrapText="1"/>
    </xf>
    <xf numFmtId="0" fontId="9" fillId="10" borderId="5" xfId="0" applyFont="1" applyFill="1" applyBorder="1" applyAlignment="1">
      <alignment horizontal="left" vertical="top" wrapText="1"/>
    </xf>
    <xf numFmtId="0" fontId="10" fillId="10" borderId="0" xfId="0" applyFont="1" applyFill="1" applyAlignment="1">
      <alignment horizontal="right" vertical="top" wrapText="1"/>
    </xf>
    <xf numFmtId="0" fontId="10" fillId="7" borderId="5" xfId="0" applyFont="1" applyFill="1" applyBorder="1" applyAlignment="1">
      <alignment horizontal="left" vertical="top" wrapText="1"/>
    </xf>
    <xf numFmtId="0" fontId="10" fillId="6" borderId="5" xfId="0" applyFont="1" applyFill="1" applyBorder="1" applyAlignment="1">
      <alignment horizontal="left" vertical="top" wrapText="1"/>
    </xf>
    <xf numFmtId="0" fontId="3" fillId="10" borderId="5" xfId="0" applyFont="1" applyFill="1" applyBorder="1" applyAlignment="1">
      <alignment horizontal="right" vertical="top" wrapText="1"/>
    </xf>
    <xf numFmtId="0" fontId="3" fillId="10" borderId="5" xfId="0" applyFont="1" applyFill="1" applyBorder="1" applyAlignment="1">
      <alignment horizontal="center" vertical="top" wrapText="1"/>
    </xf>
    <xf numFmtId="0" fontId="9" fillId="10" borderId="0" xfId="0" applyFont="1" applyFill="1" applyBorder="1" applyAlignment="1">
      <alignment horizontal="center" vertical="center" wrapText="1"/>
    </xf>
    <xf numFmtId="0" fontId="9" fillId="10" borderId="0" xfId="0" applyFont="1" applyFill="1" applyBorder="1" applyAlignment="1">
      <alignment horizontal="left" vertical="top" wrapText="1"/>
    </xf>
    <xf numFmtId="0" fontId="9" fillId="10" borderId="0" xfId="0" applyFont="1" applyFill="1" applyBorder="1" applyAlignment="1">
      <alignment horizontal="right" vertical="center" wrapText="1"/>
    </xf>
    <xf numFmtId="4" fontId="9" fillId="10" borderId="0" xfId="0" applyNumberFormat="1" applyFont="1" applyFill="1" applyBorder="1" applyAlignment="1">
      <alignment horizontal="right" vertical="center" wrapText="1"/>
    </xf>
    <xf numFmtId="164" fontId="9" fillId="10" borderId="0" xfId="0" applyNumberFormat="1" applyFont="1" applyFill="1" applyBorder="1" applyAlignment="1">
      <alignment horizontal="right" vertical="center" wrapText="1"/>
    </xf>
    <xf numFmtId="164" fontId="7" fillId="54" borderId="5" xfId="0" applyNumberFormat="1" applyFont="1" applyFill="1" applyBorder="1" applyAlignment="1">
      <alignment horizontal="right" vertical="top" wrapText="1"/>
    </xf>
    <xf numFmtId="164" fontId="9" fillId="10" borderId="5" xfId="0" applyNumberFormat="1" applyFont="1" applyFill="1" applyBorder="1" applyAlignment="1">
      <alignment horizontal="right" vertical="top" wrapText="1"/>
    </xf>
    <xf numFmtId="0" fontId="12" fillId="10" borderId="0" xfId="0" applyFont="1" applyFill="1" applyBorder="1" applyAlignment="1">
      <alignment horizontal="left" vertical="top" wrapText="1"/>
    </xf>
    <xf numFmtId="0" fontId="7" fillId="54" borderId="71" xfId="0" applyFont="1" applyFill="1" applyBorder="1" applyAlignment="1">
      <alignment vertical="top" wrapText="1"/>
    </xf>
    <xf numFmtId="0" fontId="7" fillId="54" borderId="72" xfId="0" applyFont="1" applyFill="1" applyBorder="1" applyAlignment="1">
      <alignment vertical="top" wrapText="1"/>
    </xf>
    <xf numFmtId="0" fontId="3" fillId="10" borderId="71" xfId="0" applyFont="1" applyFill="1" applyBorder="1" applyAlignment="1">
      <alignment vertical="top" wrapText="1"/>
    </xf>
    <xf numFmtId="0" fontId="3" fillId="10" borderId="72" xfId="0" applyFont="1" applyFill="1" applyBorder="1" applyAlignment="1">
      <alignment vertical="top" wrapText="1"/>
    </xf>
    <xf numFmtId="0" fontId="9" fillId="10" borderId="71" xfId="0" applyFont="1" applyFill="1" applyBorder="1" applyAlignment="1">
      <alignment vertical="top" wrapText="1"/>
    </xf>
    <xf numFmtId="0" fontId="9" fillId="10" borderId="72" xfId="0" applyFont="1" applyFill="1" applyBorder="1" applyAlignment="1">
      <alignment vertical="top" wrapText="1"/>
    </xf>
    <xf numFmtId="0" fontId="3" fillId="10" borderId="70" xfId="0" applyFont="1" applyFill="1" applyBorder="1" applyAlignment="1">
      <alignment vertical="top" wrapText="1"/>
    </xf>
    <xf numFmtId="0" fontId="3" fillId="10" borderId="6" xfId="0" applyFont="1" applyFill="1" applyBorder="1" applyAlignment="1">
      <alignment vertical="top" wrapText="1"/>
    </xf>
    <xf numFmtId="0" fontId="8" fillId="10" borderId="73" xfId="0" applyFont="1" applyFill="1" applyBorder="1" applyAlignment="1">
      <alignment vertical="top" wrapText="1"/>
    </xf>
    <xf numFmtId="0" fontId="0" fillId="0" borderId="73" xfId="0" applyBorder="1" applyAlignment="1">
      <alignment vertical="top" wrapText="1"/>
    </xf>
    <xf numFmtId="0" fontId="0" fillId="0" borderId="72" xfId="0" applyBorder="1" applyAlignment="1">
      <alignment vertical="top" wrapText="1"/>
    </xf>
    <xf numFmtId="0" fontId="8" fillId="10" borderId="74" xfId="0" applyFont="1" applyFill="1" applyBorder="1" applyAlignment="1">
      <alignment vertical="top" wrapText="1"/>
    </xf>
    <xf numFmtId="0" fontId="8" fillId="10" borderId="75" xfId="0" applyFont="1" applyFill="1" applyBorder="1" applyAlignment="1">
      <alignment vertical="top" wrapText="1"/>
    </xf>
    <xf numFmtId="0" fontId="10" fillId="10" borderId="0" xfId="0" applyFont="1" applyFill="1" applyAlignment="1">
      <alignment vertical="top" wrapText="1"/>
    </xf>
    <xf numFmtId="0" fontId="10" fillId="7" borderId="71" xfId="0" applyFont="1" applyFill="1" applyBorder="1" applyAlignment="1">
      <alignment vertical="top" wrapText="1"/>
    </xf>
    <xf numFmtId="0" fontId="10" fillId="7" borderId="72" xfId="0" applyFont="1" applyFill="1" applyBorder="1" applyAlignment="1">
      <alignment vertical="top" wrapText="1"/>
    </xf>
    <xf numFmtId="0" fontId="10" fillId="6" borderId="71" xfId="0" applyFont="1" applyFill="1" applyBorder="1" applyAlignment="1">
      <alignment vertical="top" wrapText="1"/>
    </xf>
    <xf numFmtId="0" fontId="10" fillId="6" borderId="72" xfId="0" applyFont="1" applyFill="1" applyBorder="1" applyAlignment="1">
      <alignment vertical="top" wrapText="1"/>
    </xf>
    <xf numFmtId="180" fontId="10" fillId="7" borderId="5" xfId="0" applyNumberFormat="1" applyFont="1" applyFill="1" applyBorder="1" applyAlignment="1">
      <alignment horizontal="right" vertical="top" wrapText="1"/>
    </xf>
    <xf numFmtId="180" fontId="8" fillId="10" borderId="0" xfId="0" applyNumberFormat="1" applyFont="1" applyFill="1" applyAlignment="1">
      <alignment horizontal="right" vertical="top" wrapText="1"/>
    </xf>
    <xf numFmtId="0" fontId="3" fillId="10" borderId="73" xfId="0" applyFont="1" applyFill="1" applyBorder="1" applyAlignment="1">
      <alignment vertical="top" wrapText="1"/>
    </xf>
    <xf numFmtId="180" fontId="10" fillId="7" borderId="71" xfId="0" applyNumberFormat="1" applyFont="1" applyFill="1" applyBorder="1" applyAlignment="1">
      <alignment vertical="top" wrapText="1"/>
    </xf>
    <xf numFmtId="180" fontId="10" fillId="7" borderId="73" xfId="0" applyNumberFormat="1" applyFont="1" applyFill="1" applyBorder="1" applyAlignment="1">
      <alignment vertical="top" wrapText="1"/>
    </xf>
    <xf numFmtId="180" fontId="10" fillId="6" borderId="71" xfId="0" applyNumberFormat="1" applyFont="1" applyFill="1" applyBorder="1" applyAlignment="1">
      <alignment vertical="top" wrapText="1"/>
    </xf>
    <xf numFmtId="180" fontId="10" fillId="6" borderId="5" xfId="0" applyNumberFormat="1" applyFont="1" applyFill="1" applyBorder="1" applyAlignment="1">
      <alignment horizontal="right" vertical="top" wrapText="1"/>
    </xf>
    <xf numFmtId="3" fontId="6" fillId="5" borderId="3" xfId="0" applyNumberFormat="1" applyFont="1" applyFill="1" applyBorder="1" applyAlignment="1">
      <alignment horizontal="center" vertical="center" wrapText="1"/>
    </xf>
    <xf numFmtId="0" fontId="3" fillId="2" borderId="76" xfId="0" applyFont="1" applyFill="1" applyBorder="1" applyAlignment="1">
      <alignment horizontal="left" vertical="center" wrapText="1"/>
    </xf>
    <xf numFmtId="0" fontId="3" fillId="2" borderId="77" xfId="0" applyFont="1" applyFill="1" applyBorder="1" applyAlignment="1">
      <alignment horizontal="left" vertical="center" wrapText="1"/>
    </xf>
    <xf numFmtId="3" fontId="3" fillId="2" borderId="77" xfId="0" applyNumberFormat="1" applyFont="1" applyFill="1" applyBorder="1" applyAlignment="1">
      <alignment horizontal="left" vertical="center" wrapText="1"/>
    </xf>
    <xf numFmtId="0" fontId="0" fillId="0" borderId="77" xfId="0" applyBorder="1" applyAlignment="1">
      <alignment horizontal="left" vertical="center"/>
    </xf>
    <xf numFmtId="0" fontId="3" fillId="2" borderId="77" xfId="0" applyFont="1" applyFill="1" applyBorder="1" applyAlignment="1">
      <alignment vertical="center" wrapText="1"/>
    </xf>
    <xf numFmtId="0" fontId="8" fillId="8" borderId="17" xfId="0" applyFont="1" applyFill="1" applyBorder="1" applyAlignment="1">
      <alignment horizontal="left" vertical="top" wrapText="1"/>
    </xf>
    <xf numFmtId="0" fontId="11" fillId="8" borderId="18" xfId="0" applyFont="1" applyFill="1" applyBorder="1" applyAlignment="1">
      <alignment vertical="top" wrapText="1"/>
    </xf>
    <xf numFmtId="0" fontId="10" fillId="9" borderId="0" xfId="0" applyFont="1" applyFill="1" applyAlignment="1">
      <alignment vertical="top" wrapText="1"/>
    </xf>
    <xf numFmtId="4" fontId="0" fillId="0" borderId="0" xfId="0" applyNumberFormat="1"/>
    <xf numFmtId="4" fontId="10" fillId="55" borderId="5" xfId="0" applyNumberFormat="1" applyFont="1" applyFill="1" applyBorder="1" applyAlignment="1">
      <alignment horizontal="right" vertical="top" wrapText="1"/>
    </xf>
    <xf numFmtId="0" fontId="10" fillId="10" borderId="0" xfId="0" applyFont="1" applyFill="1" applyAlignment="1">
      <alignment horizontal="center" vertical="top" wrapText="1"/>
    </xf>
    <xf numFmtId="0" fontId="0" fillId="0" borderId="0" xfId="0"/>
    <xf numFmtId="0" fontId="3" fillId="11" borderId="0" xfId="0" applyFont="1" applyFill="1" applyBorder="1" applyAlignment="1">
      <alignment horizontal="center" vertical="center" wrapText="1"/>
    </xf>
    <xf numFmtId="0" fontId="8" fillId="8" borderId="18" xfId="0" applyFont="1" applyFill="1" applyBorder="1" applyAlignment="1">
      <alignment horizontal="left" vertical="top" wrapText="1"/>
    </xf>
    <xf numFmtId="0" fontId="11" fillId="8" borderId="18" xfId="0" applyFont="1" applyFill="1" applyBorder="1" applyAlignment="1">
      <alignment horizontal="left" vertical="top" wrapText="1"/>
    </xf>
    <xf numFmtId="0" fontId="14" fillId="10" borderId="0" xfId="0" applyFont="1" applyFill="1" applyBorder="1" applyAlignment="1">
      <alignment horizontal="right" vertical="center" wrapText="1"/>
    </xf>
    <xf numFmtId="0" fontId="3" fillId="11" borderId="0" xfId="0" applyFont="1" applyFill="1" applyBorder="1" applyAlignment="1">
      <alignment horizontal="center" wrapText="1"/>
    </xf>
    <xf numFmtId="0" fontId="0" fillId="11" borderId="0" xfId="0" applyFill="1" applyBorder="1"/>
    <xf numFmtId="0" fontId="3" fillId="2" borderId="77" xfId="0" applyFont="1" applyFill="1" applyBorder="1" applyAlignment="1">
      <alignment horizontal="left" vertical="center" wrapText="1"/>
    </xf>
    <xf numFmtId="0" fontId="3" fillId="2" borderId="78" xfId="0" applyFont="1" applyFill="1" applyBorder="1" applyAlignment="1">
      <alignment horizontal="left" vertical="center" wrapText="1"/>
    </xf>
    <xf numFmtId="0" fontId="11" fillId="8" borderId="19" xfId="0" applyFont="1" applyFill="1" applyBorder="1" applyAlignment="1">
      <alignment horizontal="left" vertical="top" wrapText="1"/>
    </xf>
    <xf numFmtId="0" fontId="12" fillId="10" borderId="58" xfId="0" applyFont="1" applyFill="1" applyBorder="1" applyAlignment="1">
      <alignment horizontal="left" vertical="top" wrapText="1"/>
    </xf>
    <xf numFmtId="0" fontId="8" fillId="10" borderId="0" xfId="0" applyFont="1" applyFill="1" applyAlignment="1">
      <alignment horizontal="left" vertical="top" wrapText="1"/>
    </xf>
    <xf numFmtId="0" fontId="3" fillId="10" borderId="0" xfId="0" applyFont="1" applyFill="1" applyAlignment="1">
      <alignment horizontal="left" vertical="top" wrapText="1"/>
    </xf>
    <xf numFmtId="10" fontId="16" fillId="0" borderId="23" xfId="2" applyNumberFormat="1" applyFont="1" applyFill="1" applyBorder="1" applyAlignment="1" applyProtection="1">
      <alignment horizontal="center" vertical="center"/>
    </xf>
    <xf numFmtId="10" fontId="16" fillId="0" borderId="24" xfId="2" applyNumberFormat="1" applyFont="1" applyFill="1" applyBorder="1" applyAlignment="1" applyProtection="1">
      <alignment horizontal="center" vertical="center"/>
    </xf>
    <xf numFmtId="10" fontId="16" fillId="0" borderId="10" xfId="2" applyNumberFormat="1" applyFont="1" applyFill="1" applyBorder="1" applyAlignment="1" applyProtection="1">
      <alignment horizontal="center" vertical="center"/>
    </xf>
    <xf numFmtId="10" fontId="16" fillId="0" borderId="28" xfId="2" applyNumberFormat="1" applyFont="1" applyFill="1" applyBorder="1" applyAlignment="1" applyProtection="1">
      <alignment horizontal="center" vertical="center"/>
    </xf>
    <xf numFmtId="0" fontId="17" fillId="12" borderId="55" xfId="2" applyFont="1" applyFill="1" applyBorder="1" applyAlignment="1">
      <alignment horizontal="center"/>
    </xf>
    <xf numFmtId="0" fontId="17" fillId="12" borderId="67" xfId="2" applyFont="1" applyFill="1" applyBorder="1" applyAlignment="1">
      <alignment horizontal="center"/>
    </xf>
    <xf numFmtId="0" fontId="17" fillId="12" borderId="68" xfId="2" applyFont="1" applyFill="1" applyBorder="1" applyAlignment="1">
      <alignment horizontal="center"/>
    </xf>
    <xf numFmtId="0" fontId="17" fillId="12" borderId="69" xfId="2" applyFont="1" applyFill="1" applyBorder="1" applyAlignment="1">
      <alignment horizontal="center"/>
    </xf>
    <xf numFmtId="0" fontId="17" fillId="0" borderId="13" xfId="2" applyFont="1" applyFill="1" applyBorder="1" applyAlignment="1" applyProtection="1">
      <alignment horizontal="center" vertical="center"/>
    </xf>
    <xf numFmtId="0" fontId="17" fillId="0" borderId="16" xfId="2" applyFont="1" applyFill="1" applyBorder="1" applyAlignment="1" applyProtection="1">
      <alignment horizontal="center" vertical="center"/>
    </xf>
    <xf numFmtId="0" fontId="17" fillId="0" borderId="14" xfId="2" applyFont="1" applyFill="1" applyBorder="1" applyAlignment="1" applyProtection="1">
      <alignment horizontal="center" vertical="center" wrapText="1"/>
    </xf>
    <xf numFmtId="0" fontId="17" fillId="0" borderId="0" xfId="2" applyFont="1" applyFill="1" applyBorder="1" applyAlignment="1" applyProtection="1">
      <alignment horizontal="center" vertical="center" wrapText="1"/>
    </xf>
    <xf numFmtId="0" fontId="17" fillId="0" borderId="15" xfId="2" applyFont="1" applyFill="1" applyBorder="1" applyAlignment="1" applyProtection="1">
      <alignment horizontal="center" vertical="center" wrapText="1"/>
    </xf>
    <xf numFmtId="0" fontId="17" fillId="0" borderId="17" xfId="2" applyFont="1" applyFill="1" applyBorder="1" applyAlignment="1" applyProtection="1">
      <alignment horizontal="center" vertical="center" wrapText="1"/>
    </xf>
    <xf numFmtId="0" fontId="17" fillId="0" borderId="18" xfId="2" applyFont="1" applyFill="1" applyBorder="1" applyAlignment="1" applyProtection="1">
      <alignment horizontal="center" vertical="center" wrapText="1"/>
    </xf>
    <xf numFmtId="0" fontId="17" fillId="0" borderId="19" xfId="2" applyFont="1" applyFill="1" applyBorder="1" applyAlignment="1" applyProtection="1">
      <alignment horizontal="center" vertical="center" wrapText="1"/>
    </xf>
    <xf numFmtId="0" fontId="17" fillId="0" borderId="14" xfId="2" applyFont="1" applyFill="1" applyBorder="1" applyAlignment="1" applyProtection="1">
      <alignment horizontal="center" vertical="center"/>
    </xf>
    <xf numFmtId="0" fontId="17" fillId="0" borderId="12" xfId="2" applyFont="1" applyFill="1" applyBorder="1" applyAlignment="1" applyProtection="1">
      <alignment horizontal="center" vertical="center"/>
    </xf>
    <xf numFmtId="0" fontId="17" fillId="0" borderId="17" xfId="2" applyFont="1" applyFill="1" applyBorder="1" applyAlignment="1" applyProtection="1">
      <alignment horizontal="center" vertical="center"/>
    </xf>
    <xf numFmtId="0" fontId="17" fillId="0" borderId="20" xfId="2" applyFont="1" applyFill="1" applyBorder="1" applyAlignment="1" applyProtection="1">
      <alignment horizontal="center" vertical="center"/>
    </xf>
    <xf numFmtId="166" fontId="18" fillId="0" borderId="43" xfId="4" applyNumberFormat="1" applyFont="1" applyFill="1" applyBorder="1" applyAlignment="1">
      <alignment horizontal="center"/>
    </xf>
    <xf numFmtId="166" fontId="18" fillId="0" borderId="33" xfId="4" applyNumberFormat="1" applyFont="1" applyFill="1" applyBorder="1" applyAlignment="1">
      <alignment horizontal="center"/>
    </xf>
    <xf numFmtId="166" fontId="18" fillId="0" borderId="44" xfId="4" applyNumberFormat="1" applyFont="1" applyFill="1" applyBorder="1" applyAlignment="1">
      <alignment horizontal="center"/>
    </xf>
    <xf numFmtId="0" fontId="59" fillId="10" borderId="0" xfId="0" applyFont="1" applyFill="1" applyAlignment="1">
      <alignment horizontal="left" vertical="top" wrapText="1"/>
    </xf>
    <xf numFmtId="0" fontId="59" fillId="10" borderId="0" xfId="0" applyFont="1" applyFill="1" applyAlignment="1">
      <alignment vertical="top" wrapText="1"/>
    </xf>
    <xf numFmtId="0" fontId="10" fillId="9" borderId="0" xfId="0" applyFont="1" applyFill="1" applyAlignment="1">
      <alignment horizontal="center" vertical="top" wrapText="1"/>
    </xf>
    <xf numFmtId="166" fontId="18" fillId="0" borderId="9" xfId="4" applyNumberFormat="1" applyFont="1" applyFill="1" applyBorder="1" applyAlignment="1">
      <alignment horizontal="center"/>
    </xf>
    <xf numFmtId="166" fontId="18" fillId="0" borderId="10" xfId="4" applyNumberFormat="1" applyFont="1" applyFill="1" applyBorder="1" applyAlignment="1">
      <alignment horizontal="center"/>
    </xf>
    <xf numFmtId="166" fontId="18" fillId="0" borderId="42" xfId="4" applyNumberFormat="1" applyFont="1" applyFill="1" applyBorder="1" applyAlignment="1">
      <alignment horizontal="center"/>
    </xf>
    <xf numFmtId="0" fontId="59" fillId="0" borderId="0" xfId="0" applyFont="1" applyAlignment="1">
      <alignment horizontal="left"/>
    </xf>
    <xf numFmtId="0" fontId="16" fillId="0" borderId="0" xfId="2" applyNumberFormat="1" applyFont="1" applyFill="1" applyBorder="1" applyAlignment="1">
      <alignment horizontal="left" vertical="top" wrapText="1"/>
    </xf>
    <xf numFmtId="0" fontId="16" fillId="0" borderId="46" xfId="2" applyFont="1" applyFill="1" applyBorder="1" applyAlignment="1">
      <alignment horizontal="center"/>
    </xf>
    <xf numFmtId="0" fontId="16" fillId="0" borderId="47" xfId="2" applyFont="1" applyFill="1" applyBorder="1" applyAlignment="1">
      <alignment horizontal="center"/>
    </xf>
    <xf numFmtId="0" fontId="16" fillId="0" borderId="48" xfId="2" applyFont="1" applyFill="1" applyBorder="1" applyAlignment="1">
      <alignment horizontal="center"/>
    </xf>
    <xf numFmtId="166" fontId="17" fillId="0" borderId="11" xfId="2" applyNumberFormat="1" applyFont="1" applyFill="1" applyBorder="1" applyAlignment="1">
      <alignment horizontal="center"/>
    </xf>
    <xf numFmtId="0" fontId="16" fillId="0" borderId="0" xfId="2" applyFont="1" applyBorder="1" applyAlignment="1">
      <alignment horizontal="center"/>
    </xf>
    <xf numFmtId="10" fontId="16" fillId="0" borderId="33" xfId="2" applyNumberFormat="1" applyFont="1" applyFill="1" applyBorder="1" applyAlignment="1" applyProtection="1">
      <alignment horizontal="center" vertical="center"/>
    </xf>
    <xf numFmtId="10" fontId="16" fillId="0" borderId="34" xfId="2" applyNumberFormat="1" applyFont="1" applyFill="1" applyBorder="1" applyAlignment="1" applyProtection="1">
      <alignment horizontal="center" vertical="center"/>
    </xf>
    <xf numFmtId="10" fontId="16" fillId="0" borderId="37" xfId="2" applyNumberFormat="1" applyFont="1" applyFill="1" applyBorder="1" applyAlignment="1" applyProtection="1">
      <alignment horizontal="center" vertical="center"/>
    </xf>
    <xf numFmtId="10" fontId="16" fillId="0" borderId="38" xfId="2" applyNumberFormat="1" applyFont="1" applyFill="1" applyBorder="1" applyAlignment="1" applyProtection="1">
      <alignment horizontal="center" vertical="center"/>
    </xf>
    <xf numFmtId="10" fontId="16" fillId="0" borderId="39" xfId="2" applyNumberFormat="1" applyFont="1" applyFill="1" applyBorder="1" applyAlignment="1" applyProtection="1">
      <alignment horizontal="center" vertical="center"/>
    </xf>
    <xf numFmtId="166" fontId="18" fillId="0" borderId="40" xfId="4" applyNumberFormat="1" applyFont="1" applyFill="1" applyBorder="1" applyAlignment="1">
      <alignment horizontal="center"/>
    </xf>
    <xf numFmtId="0" fontId="16" fillId="0" borderId="23" xfId="2" applyFont="1" applyFill="1" applyBorder="1"/>
    <xf numFmtId="0" fontId="16" fillId="0" borderId="41" xfId="2" applyFont="1" applyFill="1" applyBorder="1"/>
    <xf numFmtId="4" fontId="10" fillId="55" borderId="0" xfId="0" applyNumberFormat="1" applyFont="1" applyFill="1" applyAlignment="1">
      <alignment horizontal="right" vertical="top" wrapText="1"/>
    </xf>
    <xf numFmtId="4" fontId="8" fillId="55" borderId="0" xfId="0" applyNumberFormat="1" applyFont="1" applyFill="1" applyAlignment="1">
      <alignment horizontal="right" vertical="top" wrapText="1"/>
    </xf>
    <xf numFmtId="4" fontId="8" fillId="55" borderId="18" xfId="0" applyNumberFormat="1" applyFont="1" applyFill="1" applyBorder="1" applyAlignment="1">
      <alignment horizontal="right" vertical="top" wrapText="1"/>
    </xf>
    <xf numFmtId="0" fontId="0" fillId="0" borderId="0" xfId="0" applyAlignment="1"/>
    <xf numFmtId="0" fontId="61" fillId="0" borderId="0" xfId="0" applyFont="1"/>
    <xf numFmtId="0" fontId="9" fillId="55" borderId="5" xfId="0" applyFont="1" applyFill="1" applyBorder="1" applyAlignment="1">
      <alignment horizontal="left" vertical="top" wrapText="1"/>
    </xf>
    <xf numFmtId="0" fontId="9" fillId="55" borderId="5" xfId="0" applyFont="1" applyFill="1" applyBorder="1" applyAlignment="1">
      <alignment horizontal="right" vertical="top" wrapText="1"/>
    </xf>
    <xf numFmtId="0" fontId="9" fillId="55" borderId="5" xfId="0" applyFont="1" applyFill="1" applyBorder="1" applyAlignment="1">
      <alignment horizontal="center" vertical="top" wrapText="1"/>
    </xf>
    <xf numFmtId="4" fontId="9" fillId="55" borderId="5" xfId="0" applyNumberFormat="1" applyFont="1" applyFill="1" applyBorder="1" applyAlignment="1">
      <alignment horizontal="right" vertical="top" wrapText="1"/>
    </xf>
    <xf numFmtId="164" fontId="9" fillId="55" borderId="5" xfId="0" applyNumberFormat="1" applyFont="1" applyFill="1" applyBorder="1" applyAlignment="1">
      <alignment horizontal="right" vertical="top" wrapText="1"/>
    </xf>
    <xf numFmtId="0" fontId="0" fillId="55" borderId="0" xfId="0" applyFill="1"/>
    <xf numFmtId="0" fontId="62" fillId="55" borderId="5" xfId="0" applyFont="1" applyFill="1" applyBorder="1" applyAlignment="1">
      <alignment horizontal="left" vertical="top" wrapText="1"/>
    </xf>
    <xf numFmtId="0" fontId="62" fillId="55" borderId="5" xfId="0" applyFont="1" applyFill="1" applyBorder="1" applyAlignment="1">
      <alignment horizontal="right" vertical="top" wrapText="1"/>
    </xf>
    <xf numFmtId="0" fontId="62" fillId="55" borderId="5" xfId="0" applyFont="1" applyFill="1" applyBorder="1" applyAlignment="1">
      <alignment horizontal="center" vertical="top" wrapText="1"/>
    </xf>
    <xf numFmtId="4" fontId="62" fillId="55" borderId="5" xfId="0" applyNumberFormat="1" applyFont="1" applyFill="1" applyBorder="1" applyAlignment="1">
      <alignment horizontal="right" vertical="top" wrapText="1"/>
    </xf>
    <xf numFmtId="164" fontId="62" fillId="55" borderId="5" xfId="0" applyNumberFormat="1" applyFont="1" applyFill="1" applyBorder="1" applyAlignment="1">
      <alignment horizontal="right" vertical="top" wrapText="1"/>
    </xf>
    <xf numFmtId="0" fontId="63" fillId="55" borderId="0" xfId="0" applyFont="1" applyFill="1"/>
  </cellXfs>
  <cellStyles count="1059">
    <cellStyle name="12" xfId="5"/>
    <cellStyle name="20% - Ênfase1 2" xfId="6"/>
    <cellStyle name="20% - Ênfase1 2 2" xfId="7"/>
    <cellStyle name="20% - Ênfase1 2 3" xfId="8"/>
    <cellStyle name="20% - Ênfase1 2 4" xfId="9"/>
    <cellStyle name="20% - Ênfase1 2 5" xfId="10"/>
    <cellStyle name="20% - Ênfase1 3" xfId="11"/>
    <cellStyle name="20% - Ênfase1 3 2" xfId="12"/>
    <cellStyle name="20% - Ênfase1 4" xfId="13"/>
    <cellStyle name="20% - Ênfase1 4 2" xfId="14"/>
    <cellStyle name="20% - Ênfase1 5" xfId="15"/>
    <cellStyle name="20% - Ênfase1 5 2" xfId="16"/>
    <cellStyle name="20% - Ênfase1 6" xfId="17"/>
    <cellStyle name="20% - Ênfase2 2" xfId="18"/>
    <cellStyle name="20% - Ênfase2 2 2" xfId="19"/>
    <cellStyle name="20% - Ênfase2 2 3" xfId="20"/>
    <cellStyle name="20% - Ênfase2 2 4" xfId="21"/>
    <cellStyle name="20% - Ênfase2 2 5" xfId="22"/>
    <cellStyle name="20% - Ênfase2 3" xfId="23"/>
    <cellStyle name="20% - Ênfase2 3 2" xfId="24"/>
    <cellStyle name="20% - Ênfase2 4" xfId="25"/>
    <cellStyle name="20% - Ênfase2 4 2" xfId="26"/>
    <cellStyle name="20% - Ênfase2 5" xfId="27"/>
    <cellStyle name="20% - Ênfase2 5 2" xfId="28"/>
    <cellStyle name="20% - Ênfase2 6" xfId="29"/>
    <cellStyle name="20% - Ênfase3 2" xfId="30"/>
    <cellStyle name="20% - Ênfase3 2 2" xfId="31"/>
    <cellStyle name="20% - Ênfase3 2 3" xfId="32"/>
    <cellStyle name="20% - Ênfase3 2 4" xfId="33"/>
    <cellStyle name="20% - Ênfase3 2 5" xfId="34"/>
    <cellStyle name="20% - Ênfase3 3" xfId="35"/>
    <cellStyle name="20% - Ênfase3 3 2" xfId="36"/>
    <cellStyle name="20% - Ênfase3 4" xfId="37"/>
    <cellStyle name="20% - Ênfase3 4 2" xfId="38"/>
    <cellStyle name="20% - Ênfase3 5" xfId="39"/>
    <cellStyle name="20% - Ênfase3 5 2" xfId="40"/>
    <cellStyle name="20% - Ênfase3 6" xfId="41"/>
    <cellStyle name="20% - Ênfase4 2" xfId="42"/>
    <cellStyle name="20% - Ênfase4 2 2" xfId="43"/>
    <cellStyle name="20% - Ênfase4 2 3" xfId="44"/>
    <cellStyle name="20% - Ênfase4 2 4" xfId="45"/>
    <cellStyle name="20% - Ênfase4 2 5" xfId="46"/>
    <cellStyle name="20% - Ênfase4 3" xfId="47"/>
    <cellStyle name="20% - Ênfase4 3 2" xfId="48"/>
    <cellStyle name="20% - Ênfase4 4" xfId="49"/>
    <cellStyle name="20% - Ênfase4 4 2" xfId="50"/>
    <cellStyle name="20% - Ênfase4 5" xfId="51"/>
    <cellStyle name="20% - Ênfase4 5 2" xfId="52"/>
    <cellStyle name="20% - Ênfase4 6" xfId="53"/>
    <cellStyle name="20% - Ênfase5 2" xfId="54"/>
    <cellStyle name="20% - Ênfase5 2 2" xfId="55"/>
    <cellStyle name="20% - Ênfase5 2 3" xfId="56"/>
    <cellStyle name="20% - Ênfase5 2 4" xfId="57"/>
    <cellStyle name="20% - Ênfase5 2 5" xfId="58"/>
    <cellStyle name="20% - Ênfase5 3" xfId="59"/>
    <cellStyle name="20% - Ênfase5 3 2" xfId="60"/>
    <cellStyle name="20% - Ênfase5 4" xfId="61"/>
    <cellStyle name="20% - Ênfase5 4 2" xfId="62"/>
    <cellStyle name="20% - Ênfase5 5" xfId="63"/>
    <cellStyle name="20% - Ênfase5 5 2" xfId="64"/>
    <cellStyle name="20% - Ênfase5 6" xfId="65"/>
    <cellStyle name="20% - Ênfase6 2" xfId="66"/>
    <cellStyle name="20% - Ênfase6 2 2" xfId="67"/>
    <cellStyle name="20% - Ênfase6 2 3" xfId="68"/>
    <cellStyle name="20% - Ênfase6 2 4" xfId="69"/>
    <cellStyle name="20% - Ênfase6 2 5" xfId="70"/>
    <cellStyle name="20% - Ênfase6 3" xfId="71"/>
    <cellStyle name="20% - Ênfase6 3 2" xfId="72"/>
    <cellStyle name="20% - Ênfase6 4" xfId="73"/>
    <cellStyle name="20% - Ênfase6 4 2" xfId="74"/>
    <cellStyle name="20% - Ênfase6 5" xfId="75"/>
    <cellStyle name="20% - Ênfase6 5 2" xfId="76"/>
    <cellStyle name="20% - Ênfase6 6" xfId="77"/>
    <cellStyle name="40% - Ênfase1 2" xfId="78"/>
    <cellStyle name="40% - Ênfase1 2 2" xfId="79"/>
    <cellStyle name="40% - Ênfase1 2 3" xfId="80"/>
    <cellStyle name="40% - Ênfase1 2 4" xfId="81"/>
    <cellStyle name="40% - Ênfase1 2 5" xfId="82"/>
    <cellStyle name="40% - Ênfase1 3" xfId="83"/>
    <cellStyle name="40% - Ênfase1 3 2" xfId="84"/>
    <cellStyle name="40% - Ênfase1 4" xfId="85"/>
    <cellStyle name="40% - Ênfase1 4 2" xfId="86"/>
    <cellStyle name="40% - Ênfase1 5" xfId="87"/>
    <cellStyle name="40% - Ênfase1 5 2" xfId="88"/>
    <cellStyle name="40% - Ênfase1 6" xfId="89"/>
    <cellStyle name="40% - Ênfase2 2" xfId="90"/>
    <cellStyle name="40% - Ênfase2 2 2" xfId="91"/>
    <cellStyle name="40% - Ênfase2 2 3" xfId="92"/>
    <cellStyle name="40% - Ênfase2 2 4" xfId="93"/>
    <cellStyle name="40% - Ênfase2 2 5" xfId="94"/>
    <cellStyle name="40% - Ênfase2 3" xfId="95"/>
    <cellStyle name="40% - Ênfase2 3 2" xfId="96"/>
    <cellStyle name="40% - Ênfase2 4" xfId="97"/>
    <cellStyle name="40% - Ênfase2 4 2" xfId="98"/>
    <cellStyle name="40% - Ênfase2 5" xfId="99"/>
    <cellStyle name="40% - Ênfase2 5 2" xfId="100"/>
    <cellStyle name="40% - Ênfase2 6" xfId="101"/>
    <cellStyle name="40% - Ênfase3 2" xfId="102"/>
    <cellStyle name="40% - Ênfase3 2 2" xfId="103"/>
    <cellStyle name="40% - Ênfase3 2 3" xfId="104"/>
    <cellStyle name="40% - Ênfase3 2 4" xfId="105"/>
    <cellStyle name="40% - Ênfase3 2 5" xfId="106"/>
    <cellStyle name="40% - Ênfase3 3" xfId="107"/>
    <cellStyle name="40% - Ênfase3 3 2" xfId="108"/>
    <cellStyle name="40% - Ênfase3 4" xfId="109"/>
    <cellStyle name="40% - Ênfase3 4 2" xfId="110"/>
    <cellStyle name="40% - Ênfase3 5" xfId="111"/>
    <cellStyle name="40% - Ênfase3 5 2" xfId="112"/>
    <cellStyle name="40% - Ênfase3 6" xfId="113"/>
    <cellStyle name="40% - Ênfase4 2" xfId="114"/>
    <cellStyle name="40% - Ênfase4 2 2" xfId="115"/>
    <cellStyle name="40% - Ênfase4 2 3" xfId="116"/>
    <cellStyle name="40% - Ênfase4 2 4" xfId="117"/>
    <cellStyle name="40% - Ênfase4 2 5" xfId="118"/>
    <cellStyle name="40% - Ênfase4 3" xfId="119"/>
    <cellStyle name="40% - Ênfase4 3 2" xfId="120"/>
    <cellStyle name="40% - Ênfase4 4" xfId="121"/>
    <cellStyle name="40% - Ênfase4 4 2" xfId="122"/>
    <cellStyle name="40% - Ênfase4 5" xfId="123"/>
    <cellStyle name="40% - Ênfase4 5 2" xfId="124"/>
    <cellStyle name="40% - Ênfase4 6" xfId="125"/>
    <cellStyle name="40% - Ênfase5 2" xfId="126"/>
    <cellStyle name="40% - Ênfase5 2 2" xfId="127"/>
    <cellStyle name="40% - Ênfase5 2 3" xfId="128"/>
    <cellStyle name="40% - Ênfase5 2 4" xfId="129"/>
    <cellStyle name="40% - Ênfase5 2 5" xfId="130"/>
    <cellStyle name="40% - Ênfase5 3" xfId="131"/>
    <cellStyle name="40% - Ênfase5 3 2" xfId="132"/>
    <cellStyle name="40% - Ênfase5 4" xfId="133"/>
    <cellStyle name="40% - Ênfase5 4 2" xfId="134"/>
    <cellStyle name="40% - Ênfase5 5" xfId="135"/>
    <cellStyle name="40% - Ênfase5 5 2" xfId="136"/>
    <cellStyle name="40% - Ênfase5 6" xfId="137"/>
    <cellStyle name="40% - Ênfase6 2" xfId="138"/>
    <cellStyle name="40% - Ênfase6 2 2" xfId="139"/>
    <cellStyle name="40% - Ênfase6 2 3" xfId="140"/>
    <cellStyle name="40% - Ênfase6 2 4" xfId="141"/>
    <cellStyle name="40% - Ênfase6 2 5" xfId="142"/>
    <cellStyle name="40% - Ênfase6 3" xfId="143"/>
    <cellStyle name="40% - Ênfase6 3 2" xfId="144"/>
    <cellStyle name="40% - Ênfase6 4" xfId="145"/>
    <cellStyle name="40% - Ênfase6 4 2" xfId="146"/>
    <cellStyle name="40% - Ênfase6 5" xfId="147"/>
    <cellStyle name="40% - Ênfase6 5 2" xfId="148"/>
    <cellStyle name="40% - Ênfase6 6" xfId="149"/>
    <cellStyle name="60% - Ênfase1 2" xfId="150"/>
    <cellStyle name="60% - Ênfase1 3" xfId="151"/>
    <cellStyle name="60% - Ênfase1 4" xfId="152"/>
    <cellStyle name="60% - Ênfase1 5" xfId="153"/>
    <cellStyle name="60% - Ênfase2 2" xfId="154"/>
    <cellStyle name="60% - Ênfase2 3" xfId="155"/>
    <cellStyle name="60% - Ênfase2 4" xfId="156"/>
    <cellStyle name="60% - Ênfase2 5" xfId="157"/>
    <cellStyle name="60% - Ênfase3 2" xfId="158"/>
    <cellStyle name="60% - Ênfase3 3" xfId="159"/>
    <cellStyle name="60% - Ênfase3 4" xfId="160"/>
    <cellStyle name="60% - Ênfase3 5" xfId="161"/>
    <cellStyle name="60% - Ênfase4 2" xfId="162"/>
    <cellStyle name="60% - Ênfase4 3" xfId="163"/>
    <cellStyle name="60% - Ênfase4 4" xfId="164"/>
    <cellStyle name="60% - Ênfase4 5" xfId="165"/>
    <cellStyle name="60% - Ênfase5 2" xfId="166"/>
    <cellStyle name="60% - Ênfase5 3" xfId="167"/>
    <cellStyle name="60% - Ênfase5 4" xfId="168"/>
    <cellStyle name="60% - Ênfase5 5" xfId="169"/>
    <cellStyle name="60% - Ênfase6 2" xfId="170"/>
    <cellStyle name="60% - Ênfase6 3" xfId="171"/>
    <cellStyle name="60% - Ênfase6 4" xfId="172"/>
    <cellStyle name="60% - Ênfase6 5" xfId="173"/>
    <cellStyle name="Bom 2" xfId="174"/>
    <cellStyle name="Bom 3" xfId="175"/>
    <cellStyle name="Bom 4" xfId="176"/>
    <cellStyle name="Bom 5" xfId="177"/>
    <cellStyle name="Cálculo 2" xfId="178"/>
    <cellStyle name="Cálculo 2 2" xfId="179"/>
    <cellStyle name="Cálculo 2 2 2" xfId="180"/>
    <cellStyle name="Cálculo 2 3" xfId="181"/>
    <cellStyle name="Cálculo 2 3 2" xfId="182"/>
    <cellStyle name="Cálculo 2 4" xfId="183"/>
    <cellStyle name="Cálculo 3" xfId="184"/>
    <cellStyle name="Cálculo 3 2" xfId="185"/>
    <cellStyle name="Cálculo 3 2 2" xfId="186"/>
    <cellStyle name="Cálculo 3 3" xfId="187"/>
    <cellStyle name="Cálculo 3 3 2" xfId="188"/>
    <cellStyle name="Cálculo 3 4" xfId="189"/>
    <cellStyle name="Cálculo 4" xfId="190"/>
    <cellStyle name="Cálculo 4 2" xfId="191"/>
    <cellStyle name="Cálculo 4 2 2" xfId="192"/>
    <cellStyle name="Cálculo 4 3" xfId="193"/>
    <cellStyle name="Cálculo 4 3 2" xfId="194"/>
    <cellStyle name="Cálculo 4 4" xfId="195"/>
    <cellStyle name="Cálculo 5" xfId="196"/>
    <cellStyle name="Cálculo 5 2" xfId="197"/>
    <cellStyle name="Cálculo 5 2 2" xfId="198"/>
    <cellStyle name="Cálculo 5 3" xfId="199"/>
    <cellStyle name="Cálculo 5 3 2" xfId="200"/>
    <cellStyle name="Cálculo 5 4" xfId="201"/>
    <cellStyle name="Cálculo 6" xfId="202"/>
    <cellStyle name="Célula de Verificação 2" xfId="203"/>
    <cellStyle name="Célula de Verificação 3" xfId="204"/>
    <cellStyle name="Célula de Verificação 4" xfId="205"/>
    <cellStyle name="Célula de Verificação 5" xfId="206"/>
    <cellStyle name="Célula Vinculada 2" xfId="207"/>
    <cellStyle name="Célula Vinculada 3" xfId="208"/>
    <cellStyle name="Célula Vinculada 4" xfId="209"/>
    <cellStyle name="Célula Vinculada 5" xfId="210"/>
    <cellStyle name="Ênfase1 2" xfId="211"/>
    <cellStyle name="Ênfase1 3" xfId="212"/>
    <cellStyle name="Ênfase1 4" xfId="213"/>
    <cellStyle name="Ênfase1 5" xfId="214"/>
    <cellStyle name="Ênfase2 2" xfId="215"/>
    <cellStyle name="Ênfase2 3" xfId="216"/>
    <cellStyle name="Ênfase2 4" xfId="217"/>
    <cellStyle name="Ênfase2 5" xfId="218"/>
    <cellStyle name="Ênfase3 2" xfId="219"/>
    <cellStyle name="Ênfase3 3" xfId="220"/>
    <cellStyle name="Ênfase3 4" xfId="221"/>
    <cellStyle name="Ênfase3 5" xfId="222"/>
    <cellStyle name="Ênfase4 2" xfId="223"/>
    <cellStyle name="Ênfase4 3" xfId="224"/>
    <cellStyle name="Ênfase4 4" xfId="225"/>
    <cellStyle name="Ênfase4 5" xfId="226"/>
    <cellStyle name="Ênfase5 2" xfId="227"/>
    <cellStyle name="Ênfase5 3" xfId="228"/>
    <cellStyle name="Ênfase5 4" xfId="229"/>
    <cellStyle name="Ênfase5 5" xfId="230"/>
    <cellStyle name="Ênfase6 2" xfId="231"/>
    <cellStyle name="Ênfase6 3" xfId="232"/>
    <cellStyle name="Ênfase6 4" xfId="233"/>
    <cellStyle name="Ênfase6 5" xfId="234"/>
    <cellStyle name="Entrada 2" xfId="235"/>
    <cellStyle name="Entrada 2 2" xfId="236"/>
    <cellStyle name="Entrada 2 2 2" xfId="237"/>
    <cellStyle name="Entrada 2 3" xfId="238"/>
    <cellStyle name="Entrada 2 3 2" xfId="239"/>
    <cellStyle name="Entrada 2 4" xfId="240"/>
    <cellStyle name="Entrada 3" xfId="241"/>
    <cellStyle name="Entrada 3 2" xfId="242"/>
    <cellStyle name="Entrada 3 2 2" xfId="243"/>
    <cellStyle name="Entrada 3 3" xfId="244"/>
    <cellStyle name="Entrada 3 3 2" xfId="245"/>
    <cellStyle name="Entrada 3 4" xfId="246"/>
    <cellStyle name="Entrada 4" xfId="247"/>
    <cellStyle name="Entrada 4 2" xfId="248"/>
    <cellStyle name="Entrada 4 2 2" xfId="249"/>
    <cellStyle name="Entrada 4 3" xfId="250"/>
    <cellStyle name="Entrada 4 3 2" xfId="251"/>
    <cellStyle name="Entrada 4 4" xfId="252"/>
    <cellStyle name="Entrada 5" xfId="253"/>
    <cellStyle name="Entrada 5 2" xfId="254"/>
    <cellStyle name="Entrada 5 2 2" xfId="255"/>
    <cellStyle name="Entrada 5 3" xfId="256"/>
    <cellStyle name="Entrada 5 3 2" xfId="257"/>
    <cellStyle name="Entrada 5 4" xfId="258"/>
    <cellStyle name="Entrada 6" xfId="259"/>
    <cellStyle name="Euro" xfId="260"/>
    <cellStyle name="Euro 2" xfId="261"/>
    <cellStyle name="Euro 3" xfId="262"/>
    <cellStyle name="Euro 4" xfId="263"/>
    <cellStyle name="Euro 5" xfId="264"/>
    <cellStyle name="Excel Built-in Excel Built-in Excel Built-in Normal 3" xfId="265"/>
    <cellStyle name="Excel Built-in Excel Built-in Excel Built-in Normal 4 2" xfId="266"/>
    <cellStyle name="Excel Built-in Excel Built-in Excel Built-in Porcentagem 2" xfId="267"/>
    <cellStyle name="Excel Built-in Excel Built-in Excel Built-in Porcentagem 3" xfId="268"/>
    <cellStyle name="Excel Built-in Excel Built-in Excel Built-in Porcentagem 3 2" xfId="269"/>
    <cellStyle name="Excel Built-in Excel Built-in Excel Built-in TableStyleLight1" xfId="270"/>
    <cellStyle name="Excel Built-in Excel Built-in TableStyleLight1" xfId="271"/>
    <cellStyle name="Excel_BuiltIn_20% - Ênfase1 1" xfId="272"/>
    <cellStyle name="Followed Hyperlink" xfId="273"/>
    <cellStyle name="Incorreto 2" xfId="274"/>
    <cellStyle name="Incorreto 3" xfId="275"/>
    <cellStyle name="Incorreto 4" xfId="276"/>
    <cellStyle name="Incorreto 5" xfId="277"/>
    <cellStyle name="Indefinido" xfId="278"/>
    <cellStyle name="Millares [0]_WDM-1" xfId="279"/>
    <cellStyle name="Millares_WDM-1" xfId="280"/>
    <cellStyle name="Moeda 2" xfId="281"/>
    <cellStyle name="Moeda 2 2" xfId="282"/>
    <cellStyle name="Moeda 2 2 2" xfId="283"/>
    <cellStyle name="Moeda 2 2 3" xfId="284"/>
    <cellStyle name="Moeda 2 2 4" xfId="285"/>
    <cellStyle name="Moeda 2 2 5" xfId="286"/>
    <cellStyle name="Moeda 2 3" xfId="287"/>
    <cellStyle name="Moeda 2 3 2" xfId="288"/>
    <cellStyle name="Moeda 2 4" xfId="289"/>
    <cellStyle name="Moeda 2 5" xfId="290"/>
    <cellStyle name="Moeda 2 6" xfId="291"/>
    <cellStyle name="Moeda 3" xfId="292"/>
    <cellStyle name="Moeda 4" xfId="293"/>
    <cellStyle name="Moeda 5" xfId="4"/>
    <cellStyle name="Moeda 6" xfId="294"/>
    <cellStyle name="Moeda 6 2" xfId="916"/>
    <cellStyle name="Moneda [0]_WDM-1" xfId="295"/>
    <cellStyle name="Moneda_WDM-1" xfId="296"/>
    <cellStyle name="Neutra 2" xfId="297"/>
    <cellStyle name="Neutra 3" xfId="298"/>
    <cellStyle name="Neutra 4" xfId="299"/>
    <cellStyle name="Neutra 5" xfId="300"/>
    <cellStyle name="Normal" xfId="0" builtinId="0"/>
    <cellStyle name="Normal 10" xfId="301"/>
    <cellStyle name="Normal 10 2" xfId="302"/>
    <cellStyle name="Normal 10 2 2" xfId="917"/>
    <cellStyle name="Normal 10 7" xfId="303"/>
    <cellStyle name="Normal 11" xfId="304"/>
    <cellStyle name="Normal 11 2" xfId="305"/>
    <cellStyle name="Normal 12" xfId="306"/>
    <cellStyle name="Normal 12 2" xfId="307"/>
    <cellStyle name="Normal 12 6" xfId="308"/>
    <cellStyle name="Normal 12 6 2" xfId="918"/>
    <cellStyle name="Normal 13" xfId="309"/>
    <cellStyle name="Normal 13 2" xfId="310"/>
    <cellStyle name="Normal 13 3" xfId="311"/>
    <cellStyle name="Normal 13 4" xfId="312"/>
    <cellStyle name="Normal 13 5" xfId="313"/>
    <cellStyle name="Normal 14" xfId="314"/>
    <cellStyle name="Normal 14 2" xfId="315"/>
    <cellStyle name="Normal 14 3" xfId="316"/>
    <cellStyle name="Normal 14 4" xfId="317"/>
    <cellStyle name="Normal 14 5" xfId="318"/>
    <cellStyle name="Normal 14 6" xfId="319"/>
    <cellStyle name="Normal 15" xfId="320"/>
    <cellStyle name="Normal 15 2" xfId="321"/>
    <cellStyle name="Normal 16" xfId="322"/>
    <cellStyle name="Normal 16 2" xfId="323"/>
    <cellStyle name="Normal 17" xfId="324"/>
    <cellStyle name="Normal 17 2" xfId="325"/>
    <cellStyle name="Normal 17 3" xfId="326"/>
    <cellStyle name="Normal 18" xfId="327"/>
    <cellStyle name="Normal 18 2" xfId="328"/>
    <cellStyle name="Normal 19" xfId="329"/>
    <cellStyle name="Normal 2" xfId="1"/>
    <cellStyle name="Normal 2 10" xfId="330"/>
    <cellStyle name="Normal 2 10 2" xfId="331"/>
    <cellStyle name="Normal 2 10 3" xfId="919"/>
    <cellStyle name="Normal 2 11" xfId="332"/>
    <cellStyle name="Normal 2 12" xfId="915"/>
    <cellStyle name="Normal 2 2" xfId="2"/>
    <cellStyle name="Normal 2 2 2" xfId="333"/>
    <cellStyle name="Normal 2 2 3" xfId="334"/>
    <cellStyle name="Normal 2 2 4" xfId="335"/>
    <cellStyle name="Normal 2 2 5" xfId="336"/>
    <cellStyle name="Normal 2 2 6" xfId="337"/>
    <cellStyle name="Normal 2 2 7" xfId="338"/>
    <cellStyle name="Normal 2 2 8" xfId="339"/>
    <cellStyle name="Normal 2 2 8 2" xfId="920"/>
    <cellStyle name="Normal 2 3" xfId="340"/>
    <cellStyle name="Normal 2 3 2" xfId="341"/>
    <cellStyle name="Normal 2 3 3" xfId="342"/>
    <cellStyle name="Normal 2 3 4" xfId="343"/>
    <cellStyle name="Normal 2 3 5" xfId="344"/>
    <cellStyle name="Normal 2 4" xfId="345"/>
    <cellStyle name="Normal 2 4 2" xfId="346"/>
    <cellStyle name="Normal 2 5" xfId="347"/>
    <cellStyle name="Normal 2 5 2" xfId="348"/>
    <cellStyle name="Normal 2 6" xfId="349"/>
    <cellStyle name="Normal 2 6 2" xfId="921"/>
    <cellStyle name="Normal 2 7" xfId="350"/>
    <cellStyle name="Normal 2 7 2" xfId="351"/>
    <cellStyle name="Normal 2 7 3" xfId="352"/>
    <cellStyle name="Normal 2 7 4" xfId="353"/>
    <cellStyle name="Normal 2 7 5" xfId="354"/>
    <cellStyle name="Normal 2 8" xfId="355"/>
    <cellStyle name="Normal 2 9" xfId="356"/>
    <cellStyle name="Normal 2 9 16" xfId="357"/>
    <cellStyle name="Normal 2 9 2" xfId="358"/>
    <cellStyle name="Normal 2 9 3" xfId="359"/>
    <cellStyle name="Normal 2_CGR_GRL_900_MC_050_R0" xfId="360"/>
    <cellStyle name="Normal 20" xfId="361"/>
    <cellStyle name="Normal 21" xfId="362"/>
    <cellStyle name="Normal 22" xfId="363"/>
    <cellStyle name="Normal 22 2" xfId="364"/>
    <cellStyle name="Normal 23" xfId="365"/>
    <cellStyle name="Normal 23 2" xfId="366"/>
    <cellStyle name="Normal 23 3" xfId="367"/>
    <cellStyle name="Normal 23 4" xfId="368"/>
    <cellStyle name="Normal 23 5" xfId="369"/>
    <cellStyle name="Normal 23 6" xfId="370"/>
    <cellStyle name="Normal 24" xfId="371"/>
    <cellStyle name="Normal 24 2" xfId="372"/>
    <cellStyle name="Normal 25" xfId="373"/>
    <cellStyle name="Normal 25 2" xfId="374"/>
    <cellStyle name="Normal 26" xfId="375"/>
    <cellStyle name="Normal 26 2" xfId="376"/>
    <cellStyle name="Normal 27" xfId="377"/>
    <cellStyle name="Normal 27 2" xfId="378"/>
    <cellStyle name="Normal 27 2 2" xfId="923"/>
    <cellStyle name="Normal 27 3" xfId="379"/>
    <cellStyle name="Normal 27 3 2" xfId="924"/>
    <cellStyle name="Normal 27 4" xfId="380"/>
    <cellStyle name="Normal 27 4 2" xfId="925"/>
    <cellStyle name="Normal 27 5" xfId="381"/>
    <cellStyle name="Normal 27 5 2" xfId="926"/>
    <cellStyle name="Normal 27 6" xfId="382"/>
    <cellStyle name="Normal 27 6 2" xfId="927"/>
    <cellStyle name="Normal 27 7" xfId="922"/>
    <cellStyle name="Normal 28" xfId="383"/>
    <cellStyle name="Normal 28 2" xfId="384"/>
    <cellStyle name="Normal 28 2 2" xfId="929"/>
    <cellStyle name="Normal 28 3" xfId="385"/>
    <cellStyle name="Normal 28 3 2" xfId="930"/>
    <cellStyle name="Normal 28 4" xfId="386"/>
    <cellStyle name="Normal 28 4 2" xfId="931"/>
    <cellStyle name="Normal 28 5" xfId="387"/>
    <cellStyle name="Normal 28 5 2" xfId="932"/>
    <cellStyle name="Normal 28 6" xfId="388"/>
    <cellStyle name="Normal 28 6 2" xfId="933"/>
    <cellStyle name="Normal 28 7" xfId="928"/>
    <cellStyle name="Normal 29" xfId="389"/>
    <cellStyle name="Normal 29 2" xfId="390"/>
    <cellStyle name="Normal 29 2 2" xfId="935"/>
    <cellStyle name="Normal 29 3" xfId="391"/>
    <cellStyle name="Normal 29 3 2" xfId="936"/>
    <cellStyle name="Normal 29 4" xfId="392"/>
    <cellStyle name="Normal 29 4 2" xfId="937"/>
    <cellStyle name="Normal 29 5" xfId="393"/>
    <cellStyle name="Normal 29 5 2" xfId="938"/>
    <cellStyle name="Normal 29 6" xfId="394"/>
    <cellStyle name="Normal 29 6 2" xfId="939"/>
    <cellStyle name="Normal 29 7" xfId="395"/>
    <cellStyle name="Normal 29 7 2" xfId="940"/>
    <cellStyle name="Normal 29 8" xfId="934"/>
    <cellStyle name="Normal 3" xfId="396"/>
    <cellStyle name="Normal 3 2" xfId="397"/>
    <cellStyle name="Normal 3 2 2" xfId="398"/>
    <cellStyle name="Normal 3 2 3" xfId="399"/>
    <cellStyle name="Normal 3 2 4" xfId="400"/>
    <cellStyle name="Normal 3 2 5" xfId="401"/>
    <cellStyle name="Normal 3 2 6" xfId="402"/>
    <cellStyle name="Normal 3 2 7" xfId="403"/>
    <cellStyle name="Normal 3 3" xfId="404"/>
    <cellStyle name="Normal 3 4" xfId="405"/>
    <cellStyle name="Normal 3 5" xfId="406"/>
    <cellStyle name="Normal 3 6" xfId="407"/>
    <cellStyle name="Normal 3 7" xfId="408"/>
    <cellStyle name="Normal 3 8" xfId="409"/>
    <cellStyle name="Normal 3 8 2" xfId="941"/>
    <cellStyle name="Normal 3_Atualizado" xfId="410"/>
    <cellStyle name="Normal 30" xfId="411"/>
    <cellStyle name="Normal 30 2" xfId="412"/>
    <cellStyle name="Normal 30 2 2" xfId="943"/>
    <cellStyle name="Normal 30 3" xfId="413"/>
    <cellStyle name="Normal 30 3 2" xfId="944"/>
    <cellStyle name="Normal 30 4" xfId="414"/>
    <cellStyle name="Normal 30 4 2" xfId="945"/>
    <cellStyle name="Normal 30 5" xfId="415"/>
    <cellStyle name="Normal 30 5 2" xfId="946"/>
    <cellStyle name="Normal 30 6" xfId="416"/>
    <cellStyle name="Normal 30 6 2" xfId="947"/>
    <cellStyle name="Normal 30 7" xfId="417"/>
    <cellStyle name="Normal 30 7 2" xfId="948"/>
    <cellStyle name="Normal 30 8" xfId="942"/>
    <cellStyle name="Normal 31" xfId="418"/>
    <cellStyle name="Normal 31 2" xfId="419"/>
    <cellStyle name="Normal 31 2 2" xfId="950"/>
    <cellStyle name="Normal 31 3" xfId="420"/>
    <cellStyle name="Normal 31 3 2" xfId="951"/>
    <cellStyle name="Normal 31 4" xfId="421"/>
    <cellStyle name="Normal 31 4 2" xfId="952"/>
    <cellStyle name="Normal 31 5" xfId="422"/>
    <cellStyle name="Normal 31 5 2" xfId="953"/>
    <cellStyle name="Normal 31 6" xfId="423"/>
    <cellStyle name="Normal 31 6 2" xfId="954"/>
    <cellStyle name="Normal 31 7" xfId="949"/>
    <cellStyle name="Normal 32" xfId="424"/>
    <cellStyle name="Normal 32 2" xfId="425"/>
    <cellStyle name="Normal 32 2 2" xfId="956"/>
    <cellStyle name="Normal 32 3" xfId="426"/>
    <cellStyle name="Normal 32 3 2" xfId="957"/>
    <cellStyle name="Normal 32 4" xfId="427"/>
    <cellStyle name="Normal 32 4 2" xfId="958"/>
    <cellStyle name="Normal 32 5" xfId="428"/>
    <cellStyle name="Normal 32 5 2" xfId="959"/>
    <cellStyle name="Normal 32 6" xfId="429"/>
    <cellStyle name="Normal 32 6 2" xfId="960"/>
    <cellStyle name="Normal 32 7" xfId="955"/>
    <cellStyle name="Normal 33" xfId="430"/>
    <cellStyle name="Normal 33 2" xfId="431"/>
    <cellStyle name="Normal 33 2 2" xfId="962"/>
    <cellStyle name="Normal 33 3" xfId="432"/>
    <cellStyle name="Normal 33 3 2" xfId="963"/>
    <cellStyle name="Normal 33 4" xfId="433"/>
    <cellStyle name="Normal 33 4 2" xfId="964"/>
    <cellStyle name="Normal 33 5" xfId="434"/>
    <cellStyle name="Normal 33 5 2" xfId="965"/>
    <cellStyle name="Normal 33 6" xfId="435"/>
    <cellStyle name="Normal 33 6 2" xfId="966"/>
    <cellStyle name="Normal 33 7" xfId="961"/>
    <cellStyle name="Normal 34" xfId="436"/>
    <cellStyle name="Normal 34 2" xfId="437"/>
    <cellStyle name="Normal 34 2 2" xfId="968"/>
    <cellStyle name="Normal 34 3" xfId="438"/>
    <cellStyle name="Normal 34 3 2" xfId="969"/>
    <cellStyle name="Normal 34 4" xfId="439"/>
    <cellStyle name="Normal 34 4 2" xfId="970"/>
    <cellStyle name="Normal 34 5" xfId="440"/>
    <cellStyle name="Normal 34 5 2" xfId="971"/>
    <cellStyle name="Normal 34 6" xfId="441"/>
    <cellStyle name="Normal 34 6 2" xfId="972"/>
    <cellStyle name="Normal 34 7" xfId="967"/>
    <cellStyle name="Normal 35" xfId="442"/>
    <cellStyle name="Normal 35 2" xfId="443"/>
    <cellStyle name="Normal 35 2 2" xfId="974"/>
    <cellStyle name="Normal 35 3" xfId="444"/>
    <cellStyle name="Normal 35 3 2" xfId="975"/>
    <cellStyle name="Normal 35 4" xfId="445"/>
    <cellStyle name="Normal 35 4 2" xfId="976"/>
    <cellStyle name="Normal 35 5" xfId="446"/>
    <cellStyle name="Normal 35 5 2" xfId="977"/>
    <cellStyle name="Normal 35 6" xfId="447"/>
    <cellStyle name="Normal 35 6 2" xfId="978"/>
    <cellStyle name="Normal 35 7" xfId="973"/>
    <cellStyle name="Normal 36" xfId="448"/>
    <cellStyle name="Normal 36 2" xfId="449"/>
    <cellStyle name="Normal 36 2 2" xfId="980"/>
    <cellStyle name="Normal 36 3" xfId="450"/>
    <cellStyle name="Normal 36 3 2" xfId="981"/>
    <cellStyle name="Normal 36 4" xfId="451"/>
    <cellStyle name="Normal 36 4 2" xfId="982"/>
    <cellStyle name="Normal 36 5" xfId="452"/>
    <cellStyle name="Normal 36 5 2" xfId="983"/>
    <cellStyle name="Normal 36 6" xfId="453"/>
    <cellStyle name="Normal 36 6 2" xfId="984"/>
    <cellStyle name="Normal 36 7" xfId="979"/>
    <cellStyle name="Normal 37" xfId="454"/>
    <cellStyle name="Normal 37 2" xfId="455"/>
    <cellStyle name="Normal 37 2 2" xfId="986"/>
    <cellStyle name="Normal 37 3" xfId="456"/>
    <cellStyle name="Normal 37 3 2" xfId="987"/>
    <cellStyle name="Normal 37 4" xfId="457"/>
    <cellStyle name="Normal 37 4 2" xfId="988"/>
    <cellStyle name="Normal 37 5" xfId="458"/>
    <cellStyle name="Normal 37 5 2" xfId="989"/>
    <cellStyle name="Normal 37 6" xfId="459"/>
    <cellStyle name="Normal 37 6 2" xfId="990"/>
    <cellStyle name="Normal 37 7" xfId="985"/>
    <cellStyle name="Normal 38" xfId="460"/>
    <cellStyle name="Normal 38 2" xfId="461"/>
    <cellStyle name="Normal 38 2 2" xfId="992"/>
    <cellStyle name="Normal 38 3" xfId="462"/>
    <cellStyle name="Normal 38 3 2" xfId="993"/>
    <cellStyle name="Normal 38 4" xfId="463"/>
    <cellStyle name="Normal 38 4 2" xfId="994"/>
    <cellStyle name="Normal 38 5" xfId="464"/>
    <cellStyle name="Normal 38 5 2" xfId="995"/>
    <cellStyle name="Normal 38 6" xfId="465"/>
    <cellStyle name="Normal 38 6 2" xfId="996"/>
    <cellStyle name="Normal 38 7" xfId="991"/>
    <cellStyle name="Normal 39" xfId="466"/>
    <cellStyle name="Normal 39 2" xfId="467"/>
    <cellStyle name="Normal 39 2 2" xfId="998"/>
    <cellStyle name="Normal 39 3" xfId="468"/>
    <cellStyle name="Normal 39 3 2" xfId="999"/>
    <cellStyle name="Normal 39 4" xfId="469"/>
    <cellStyle name="Normal 39 4 2" xfId="1000"/>
    <cellStyle name="Normal 39 5" xfId="470"/>
    <cellStyle name="Normal 39 5 2" xfId="1001"/>
    <cellStyle name="Normal 39 6" xfId="471"/>
    <cellStyle name="Normal 39 6 2" xfId="1002"/>
    <cellStyle name="Normal 39 7" xfId="997"/>
    <cellStyle name="Normal 4" xfId="472"/>
    <cellStyle name="Normal 4 2" xfId="473"/>
    <cellStyle name="Normal 4 2 2" xfId="474"/>
    <cellStyle name="Normal 4 2 3" xfId="475"/>
    <cellStyle name="Normal 4 2 4" xfId="476"/>
    <cellStyle name="Normal 4 2 5" xfId="477"/>
    <cellStyle name="Normal 4 3" xfId="478"/>
    <cellStyle name="Normal 4 4" xfId="479"/>
    <cellStyle name="Normal 4 5" xfId="480"/>
    <cellStyle name="Normal 4 6" xfId="481"/>
    <cellStyle name="Normal 4 7" xfId="482"/>
    <cellStyle name="Normal 4 8" xfId="483"/>
    <cellStyle name="Normal 4_Cópia de Orçamento SBTT" xfId="484"/>
    <cellStyle name="Normal 40" xfId="485"/>
    <cellStyle name="Normal 40 2" xfId="486"/>
    <cellStyle name="Normal 40 2 2" xfId="1004"/>
    <cellStyle name="Normal 40 3" xfId="487"/>
    <cellStyle name="Normal 40 3 2" xfId="1005"/>
    <cellStyle name="Normal 40 4" xfId="488"/>
    <cellStyle name="Normal 40 4 2" xfId="1006"/>
    <cellStyle name="Normal 40 5" xfId="489"/>
    <cellStyle name="Normal 40 5 2" xfId="1007"/>
    <cellStyle name="Normal 40 6" xfId="490"/>
    <cellStyle name="Normal 40 6 2" xfId="1008"/>
    <cellStyle name="Normal 40 7" xfId="1003"/>
    <cellStyle name="Normal 41" xfId="491"/>
    <cellStyle name="Normal 41 2" xfId="492"/>
    <cellStyle name="Normal 41 2 2" xfId="1010"/>
    <cellStyle name="Normal 41 3" xfId="493"/>
    <cellStyle name="Normal 41 3 2" xfId="1011"/>
    <cellStyle name="Normal 41 4" xfId="494"/>
    <cellStyle name="Normal 41 4 2" xfId="1012"/>
    <cellStyle name="Normal 41 5" xfId="495"/>
    <cellStyle name="Normal 41 5 2" xfId="1013"/>
    <cellStyle name="Normal 41 6" xfId="496"/>
    <cellStyle name="Normal 41 6 2" xfId="1014"/>
    <cellStyle name="Normal 41 7" xfId="1009"/>
    <cellStyle name="Normal 42" xfId="497"/>
    <cellStyle name="Normal 42 2" xfId="498"/>
    <cellStyle name="Normal 42 2 2" xfId="1016"/>
    <cellStyle name="Normal 42 3" xfId="499"/>
    <cellStyle name="Normal 42 3 2" xfId="1017"/>
    <cellStyle name="Normal 42 4" xfId="500"/>
    <cellStyle name="Normal 42 4 2" xfId="1018"/>
    <cellStyle name="Normal 42 5" xfId="501"/>
    <cellStyle name="Normal 42 5 2" xfId="1019"/>
    <cellStyle name="Normal 42 6" xfId="502"/>
    <cellStyle name="Normal 42 6 2" xfId="1020"/>
    <cellStyle name="Normal 42 7" xfId="1015"/>
    <cellStyle name="Normal 43" xfId="503"/>
    <cellStyle name="Normal 43 2" xfId="504"/>
    <cellStyle name="Normal 43 2 2" xfId="1022"/>
    <cellStyle name="Normal 43 3" xfId="505"/>
    <cellStyle name="Normal 43 3 2" xfId="1023"/>
    <cellStyle name="Normal 43 4" xfId="506"/>
    <cellStyle name="Normal 43 4 2" xfId="1024"/>
    <cellStyle name="Normal 43 5" xfId="507"/>
    <cellStyle name="Normal 43 5 2" xfId="1025"/>
    <cellStyle name="Normal 43 6" xfId="508"/>
    <cellStyle name="Normal 43 6 2" xfId="1026"/>
    <cellStyle name="Normal 43 7" xfId="1021"/>
    <cellStyle name="Normal 44" xfId="509"/>
    <cellStyle name="Normal 44 2" xfId="510"/>
    <cellStyle name="Normal 44 2 2" xfId="1028"/>
    <cellStyle name="Normal 44 3" xfId="511"/>
    <cellStyle name="Normal 44 3 2" xfId="1029"/>
    <cellStyle name="Normal 44 4" xfId="512"/>
    <cellStyle name="Normal 44 4 2" xfId="1030"/>
    <cellStyle name="Normal 44 5" xfId="513"/>
    <cellStyle name="Normal 44 5 2" xfId="1031"/>
    <cellStyle name="Normal 44 6" xfId="514"/>
    <cellStyle name="Normal 44 6 2" xfId="1032"/>
    <cellStyle name="Normal 44 7" xfId="1027"/>
    <cellStyle name="Normal 45" xfId="515"/>
    <cellStyle name="Normal 45 2" xfId="516"/>
    <cellStyle name="Normal 45 2 2" xfId="1034"/>
    <cellStyle name="Normal 45 3" xfId="517"/>
    <cellStyle name="Normal 45 3 2" xfId="1035"/>
    <cellStyle name="Normal 45 4" xfId="518"/>
    <cellStyle name="Normal 45 4 2" xfId="1036"/>
    <cellStyle name="Normal 45 5" xfId="519"/>
    <cellStyle name="Normal 45 5 2" xfId="1037"/>
    <cellStyle name="Normal 45 6" xfId="520"/>
    <cellStyle name="Normal 45 6 2" xfId="1038"/>
    <cellStyle name="Normal 45 7" xfId="1033"/>
    <cellStyle name="Normal 46" xfId="521"/>
    <cellStyle name="Normal 46 2" xfId="522"/>
    <cellStyle name="Normal 46 2 2" xfId="1040"/>
    <cellStyle name="Normal 46 3" xfId="523"/>
    <cellStyle name="Normal 46 3 2" xfId="1041"/>
    <cellStyle name="Normal 46 4" xfId="524"/>
    <cellStyle name="Normal 46 4 2" xfId="1042"/>
    <cellStyle name="Normal 46 5" xfId="525"/>
    <cellStyle name="Normal 46 5 2" xfId="1043"/>
    <cellStyle name="Normal 46 6" xfId="526"/>
    <cellStyle name="Normal 46 6 2" xfId="1044"/>
    <cellStyle name="Normal 46 7" xfId="1039"/>
    <cellStyle name="Normal 47" xfId="527"/>
    <cellStyle name="Normal 47 2" xfId="528"/>
    <cellStyle name="Normal 47 2 2" xfId="1046"/>
    <cellStyle name="Normal 47 3" xfId="1045"/>
    <cellStyle name="Normal 48" xfId="529"/>
    <cellStyle name="Normal 48 2" xfId="530"/>
    <cellStyle name="Normal 48 2 2" xfId="1048"/>
    <cellStyle name="Normal 48 3" xfId="1047"/>
    <cellStyle name="Normal 49" xfId="531"/>
    <cellStyle name="Normal 49 2" xfId="532"/>
    <cellStyle name="Normal 49 2 2" xfId="1050"/>
    <cellStyle name="Normal 49 3" xfId="1049"/>
    <cellStyle name="Normal 5" xfId="533"/>
    <cellStyle name="Normal 5 2" xfId="534"/>
    <cellStyle name="Normal 5 2 2" xfId="1051"/>
    <cellStyle name="Normal 5 3" xfId="535"/>
    <cellStyle name="Normal 5 4" xfId="536"/>
    <cellStyle name="Normal 5 5" xfId="537"/>
    <cellStyle name="Normal 5 6" xfId="538"/>
    <cellStyle name="Normal 5 7" xfId="539"/>
    <cellStyle name="Normal 50" xfId="540"/>
    <cellStyle name="Normal 51" xfId="541"/>
    <cellStyle name="Normal 51 2" xfId="1052"/>
    <cellStyle name="Normal 52" xfId="542"/>
    <cellStyle name="Normal 52 2" xfId="1053"/>
    <cellStyle name="Normal 53" xfId="1058"/>
    <cellStyle name="Normal 6" xfId="543"/>
    <cellStyle name="Normal 6 2" xfId="544"/>
    <cellStyle name="Normal 6 2 2" xfId="545"/>
    <cellStyle name="Normal 6 2 3" xfId="546"/>
    <cellStyle name="Normal 6 2 4" xfId="547"/>
    <cellStyle name="Normal 6 2 5" xfId="548"/>
    <cellStyle name="Normal 7" xfId="549"/>
    <cellStyle name="Normal 7 2" xfId="550"/>
    <cellStyle name="Normal 7 2 2" xfId="551"/>
    <cellStyle name="Normal 7 2 3" xfId="552"/>
    <cellStyle name="Normal 7 2 4" xfId="553"/>
    <cellStyle name="Normal 7 2 5" xfId="554"/>
    <cellStyle name="Normal 7 2 6" xfId="555"/>
    <cellStyle name="Normal 7 3" xfId="556"/>
    <cellStyle name="Normal 7 3 2" xfId="557"/>
    <cellStyle name="Normal 7 3 3" xfId="558"/>
    <cellStyle name="Normal 8" xfId="559"/>
    <cellStyle name="Normal 8 2" xfId="560"/>
    <cellStyle name="Normal 8 2 2" xfId="561"/>
    <cellStyle name="Normal 8 2 3" xfId="562"/>
    <cellStyle name="Normal 8 2 4" xfId="563"/>
    <cellStyle name="Normal 8 2 5" xfId="564"/>
    <cellStyle name="Normal 8 3" xfId="565"/>
    <cellStyle name="Normal 8 4" xfId="566"/>
    <cellStyle name="Normal 8 5" xfId="567"/>
    <cellStyle name="Normal 8 6" xfId="568"/>
    <cellStyle name="Normal 8 7" xfId="569"/>
    <cellStyle name="Normal 9" xfId="570"/>
    <cellStyle name="Normal 9 2" xfId="571"/>
    <cellStyle name="Normal 9 3" xfId="572"/>
    <cellStyle name="Normal 9 4" xfId="573"/>
    <cellStyle name="Normal 9 5" xfId="574"/>
    <cellStyle name="Nota 2" xfId="575"/>
    <cellStyle name="Nota 2 10" xfId="576"/>
    <cellStyle name="Nota 2 2" xfId="577"/>
    <cellStyle name="Nota 2 2 2" xfId="578"/>
    <cellStyle name="Nota 2 2 2 2" xfId="579"/>
    <cellStyle name="Nota 2 2 3" xfId="580"/>
    <cellStyle name="Nota 2 2 3 2" xfId="581"/>
    <cellStyle name="Nota 2 2 4" xfId="582"/>
    <cellStyle name="Nota 2 2 4 2" xfId="583"/>
    <cellStyle name="Nota 2 2 5" xfId="584"/>
    <cellStyle name="Nota 2 3" xfId="585"/>
    <cellStyle name="Nota 2 3 2" xfId="586"/>
    <cellStyle name="Nota 2 3 2 2" xfId="587"/>
    <cellStyle name="Nota 2 3 3" xfId="588"/>
    <cellStyle name="Nota 2 3 3 2" xfId="589"/>
    <cellStyle name="Nota 2 3 4" xfId="590"/>
    <cellStyle name="Nota 2 3 4 2" xfId="591"/>
    <cellStyle name="Nota 2 3 5" xfId="592"/>
    <cellStyle name="Nota 2 4" xfId="593"/>
    <cellStyle name="Nota 2 4 2" xfId="594"/>
    <cellStyle name="Nota 2 4 2 2" xfId="595"/>
    <cellStyle name="Nota 2 4 3" xfId="596"/>
    <cellStyle name="Nota 2 4 3 2" xfId="597"/>
    <cellStyle name="Nota 2 4 4" xfId="598"/>
    <cellStyle name="Nota 2 4 4 2" xfId="599"/>
    <cellStyle name="Nota 2 4 5" xfId="600"/>
    <cellStyle name="Nota 2 5" xfId="601"/>
    <cellStyle name="Nota 2 5 2" xfId="602"/>
    <cellStyle name="Nota 2 5 2 2" xfId="603"/>
    <cellStyle name="Nota 2 5 3" xfId="604"/>
    <cellStyle name="Nota 2 5 3 2" xfId="605"/>
    <cellStyle name="Nota 2 5 4" xfId="606"/>
    <cellStyle name="Nota 2 5 4 2" xfId="607"/>
    <cellStyle name="Nota 2 5 5" xfId="608"/>
    <cellStyle name="Nota 2 6" xfId="609"/>
    <cellStyle name="Nota 2 6 2" xfId="610"/>
    <cellStyle name="Nota 2 6 2 2" xfId="611"/>
    <cellStyle name="Nota 2 6 3" xfId="612"/>
    <cellStyle name="Nota 2 6 3 2" xfId="613"/>
    <cellStyle name="Nota 2 6 4" xfId="614"/>
    <cellStyle name="Nota 2 6 4 2" xfId="615"/>
    <cellStyle name="Nota 2 6 5" xfId="616"/>
    <cellStyle name="Nota 2 7" xfId="617"/>
    <cellStyle name="Nota 2 7 2" xfId="618"/>
    <cellStyle name="Nota 2 8" xfId="619"/>
    <cellStyle name="Nota 2 8 2" xfId="620"/>
    <cellStyle name="Nota 2 9" xfId="621"/>
    <cellStyle name="Nota 2 9 2" xfId="622"/>
    <cellStyle name="Nota 3" xfId="623"/>
    <cellStyle name="Nota 3 2" xfId="624"/>
    <cellStyle name="Nota 3 2 2" xfId="625"/>
    <cellStyle name="Nota 3 2 2 2" xfId="626"/>
    <cellStyle name="Nota 3 2 3" xfId="627"/>
    <cellStyle name="Nota 3 2 3 2" xfId="628"/>
    <cellStyle name="Nota 3 2 4" xfId="629"/>
    <cellStyle name="Nota 3 2 4 2" xfId="630"/>
    <cellStyle name="Nota 3 2 5" xfId="631"/>
    <cellStyle name="Nota 3 3" xfId="632"/>
    <cellStyle name="Nota 3 3 2" xfId="633"/>
    <cellStyle name="Nota 3 4" xfId="634"/>
    <cellStyle name="Nota 3 4 2" xfId="635"/>
    <cellStyle name="Nota 3 5" xfId="636"/>
    <cellStyle name="Nota 3 5 2" xfId="637"/>
    <cellStyle name="Nota 3 6" xfId="638"/>
    <cellStyle name="Nota 4" xfId="639"/>
    <cellStyle name="Nota 4 2" xfId="640"/>
    <cellStyle name="Nota 4 2 2" xfId="641"/>
    <cellStyle name="Nota 4 2 2 2" xfId="642"/>
    <cellStyle name="Nota 4 2 3" xfId="643"/>
    <cellStyle name="Nota 4 2 3 2" xfId="644"/>
    <cellStyle name="Nota 4 2 4" xfId="645"/>
    <cellStyle name="Nota 4 2 4 2" xfId="646"/>
    <cellStyle name="Nota 4 2 5" xfId="647"/>
    <cellStyle name="Nota 4 3" xfId="648"/>
    <cellStyle name="Nota 4 3 2" xfId="649"/>
    <cellStyle name="Nota 4 4" xfId="650"/>
    <cellStyle name="Nota 4 4 2" xfId="651"/>
    <cellStyle name="Nota 4 5" xfId="652"/>
    <cellStyle name="Nota 4 5 2" xfId="653"/>
    <cellStyle name="Nota 4 6" xfId="654"/>
    <cellStyle name="Nota 5" xfId="655"/>
    <cellStyle name="Nota 5 2" xfId="656"/>
    <cellStyle name="Nota 5 2 2" xfId="657"/>
    <cellStyle name="Nota 5 3" xfId="658"/>
    <cellStyle name="Nota 5 3 2" xfId="659"/>
    <cellStyle name="Nota 5 4" xfId="660"/>
    <cellStyle name="Nota 5 4 2" xfId="661"/>
    <cellStyle name="Nota 5 5" xfId="662"/>
    <cellStyle name="Nota 6" xfId="663"/>
    <cellStyle name="Nota 6 2" xfId="664"/>
    <cellStyle name="Nota 6 2 2" xfId="665"/>
    <cellStyle name="Nota 6 3" xfId="666"/>
    <cellStyle name="Nota 6 3 2" xfId="667"/>
    <cellStyle name="Nota 6 4" xfId="668"/>
    <cellStyle name="Nota 6 4 2" xfId="669"/>
    <cellStyle name="Nota 6 5" xfId="670"/>
    <cellStyle name="Nota 7" xfId="671"/>
    <cellStyle name="padroes" xfId="672"/>
    <cellStyle name="padroes 2" xfId="673"/>
    <cellStyle name="padroes 2 2" xfId="674"/>
    <cellStyle name="padroes 2 2 2" xfId="675"/>
    <cellStyle name="padroes 2 2 2 2" xfId="676"/>
    <cellStyle name="padroes 2 2 3" xfId="677"/>
    <cellStyle name="padroes 2 3" xfId="678"/>
    <cellStyle name="padroes 2 3 2" xfId="679"/>
    <cellStyle name="padroes 2 3 2 2" xfId="680"/>
    <cellStyle name="padroes 2 3 3" xfId="681"/>
    <cellStyle name="padroes 2 4" xfId="682"/>
    <cellStyle name="padroes 2 4 2" xfId="683"/>
    <cellStyle name="padroes 2 5" xfId="684"/>
    <cellStyle name="padroes 3" xfId="685"/>
    <cellStyle name="padroes 3 2" xfId="686"/>
    <cellStyle name="padroes 3 2 2" xfId="687"/>
    <cellStyle name="padroes 3 2 2 2" xfId="688"/>
    <cellStyle name="padroes 3 2 3" xfId="689"/>
    <cellStyle name="padroes 3 3" xfId="690"/>
    <cellStyle name="padroes 3 3 2" xfId="691"/>
    <cellStyle name="padroes 3 3 2 2" xfId="692"/>
    <cellStyle name="padroes 3 3 3" xfId="693"/>
    <cellStyle name="padroes 3 4" xfId="694"/>
    <cellStyle name="padroes 3 4 2" xfId="695"/>
    <cellStyle name="padroes 3 5" xfId="696"/>
    <cellStyle name="padroes 4" xfId="697"/>
    <cellStyle name="padroes 4 2" xfId="698"/>
    <cellStyle name="padroes 4 2 2" xfId="699"/>
    <cellStyle name="padroes 4 3" xfId="700"/>
    <cellStyle name="padroes 5" xfId="701"/>
    <cellStyle name="padroes 5 2" xfId="702"/>
    <cellStyle name="padroes 5 2 2" xfId="703"/>
    <cellStyle name="padroes 5 3" xfId="704"/>
    <cellStyle name="padroes 5 3 2" xfId="705"/>
    <cellStyle name="padroes 5 4" xfId="706"/>
    <cellStyle name="padroes 5 4 2" xfId="707"/>
    <cellStyle name="padroes 5 5" xfId="708"/>
    <cellStyle name="padroes 5 5 2" xfId="709"/>
    <cellStyle name="padroes 5 6" xfId="710"/>
    <cellStyle name="padroes 6" xfId="711"/>
    <cellStyle name="padroes 6 2" xfId="712"/>
    <cellStyle name="padroes 7" xfId="713"/>
    <cellStyle name="Percent 2" xfId="714"/>
    <cellStyle name="Percentagem 2" xfId="715"/>
    <cellStyle name="planilhas" xfId="716"/>
    <cellStyle name="Porcentagem 10" xfId="717"/>
    <cellStyle name="Porcentagem 10 2" xfId="1054"/>
    <cellStyle name="Porcentagem 2" xfId="718"/>
    <cellStyle name="Porcentagem 2 2" xfId="719"/>
    <cellStyle name="Porcentagem 2 2 2" xfId="720"/>
    <cellStyle name="Porcentagem 2 3" xfId="721"/>
    <cellStyle name="Porcentagem 2 4" xfId="722"/>
    <cellStyle name="Porcentagem 2 5" xfId="723"/>
    <cellStyle name="Porcentagem 2 6" xfId="724"/>
    <cellStyle name="Porcentagem 3" xfId="725"/>
    <cellStyle name="Porcentagem 3 2" xfId="726"/>
    <cellStyle name="Porcentagem 4" xfId="3"/>
    <cellStyle name="Porcentagem 5" xfId="727"/>
    <cellStyle name="Porcentagem 5 2" xfId="728"/>
    <cellStyle name="Porcentagem 6" xfId="729"/>
    <cellStyle name="Porcentagem 7" xfId="730"/>
    <cellStyle name="Porcentagem 8" xfId="731"/>
    <cellStyle name="Porcentagem 8 2" xfId="1055"/>
    <cellStyle name="Saída 2" xfId="732"/>
    <cellStyle name="Saída 2 2" xfId="733"/>
    <cellStyle name="Saída 2 2 2" xfId="734"/>
    <cellStyle name="Saída 2 3" xfId="735"/>
    <cellStyle name="Saída 2 3 2" xfId="736"/>
    <cellStyle name="Saída 2 4" xfId="737"/>
    <cellStyle name="Saída 2 4 2" xfId="738"/>
    <cellStyle name="Saída 2 5" xfId="739"/>
    <cellStyle name="Saída 3" xfId="740"/>
    <cellStyle name="Saída 3 2" xfId="741"/>
    <cellStyle name="Saída 3 2 2" xfId="742"/>
    <cellStyle name="Saída 3 3" xfId="743"/>
    <cellStyle name="Saída 3 3 2" xfId="744"/>
    <cellStyle name="Saída 3 4" xfId="745"/>
    <cellStyle name="Saída 3 4 2" xfId="746"/>
    <cellStyle name="Saída 3 5" xfId="747"/>
    <cellStyle name="Saída 4" xfId="748"/>
    <cellStyle name="Saída 4 2" xfId="749"/>
    <cellStyle name="Saída 4 2 2" xfId="750"/>
    <cellStyle name="Saída 4 3" xfId="751"/>
    <cellStyle name="Saída 4 3 2" xfId="752"/>
    <cellStyle name="Saída 4 4" xfId="753"/>
    <cellStyle name="Saída 4 4 2" xfId="754"/>
    <cellStyle name="Saída 4 5" xfId="755"/>
    <cellStyle name="Saída 5" xfId="756"/>
    <cellStyle name="Saída 5 2" xfId="757"/>
    <cellStyle name="Saída 5 2 2" xfId="758"/>
    <cellStyle name="Saída 5 3" xfId="759"/>
    <cellStyle name="Saída 5 3 2" xfId="760"/>
    <cellStyle name="Saída 5 4" xfId="761"/>
    <cellStyle name="Saída 5 4 2" xfId="762"/>
    <cellStyle name="Saída 5 5" xfId="763"/>
    <cellStyle name="Saída 6" xfId="764"/>
    <cellStyle name="Sem título1" xfId="765"/>
    <cellStyle name="Separador de milhares 10" xfId="766"/>
    <cellStyle name="Separador de milhares 10 2" xfId="767"/>
    <cellStyle name="Separador de milhares 10 3" xfId="768"/>
    <cellStyle name="Separador de milhares 10 4" xfId="769"/>
    <cellStyle name="Separador de milhares 11" xfId="770"/>
    <cellStyle name="Separador de milhares 11 2" xfId="1056"/>
    <cellStyle name="Separador de milhares 2" xfId="771"/>
    <cellStyle name="Separador de milhares 2 10" xfId="772"/>
    <cellStyle name="Separador de milhares 2 11" xfId="773"/>
    <cellStyle name="Separador de milhares 2 12" xfId="774"/>
    <cellStyle name="Separador de milhares 2 2" xfId="775"/>
    <cellStyle name="Separador de milhares 2 2 2" xfId="776"/>
    <cellStyle name="Separador de milhares 2 3" xfId="777"/>
    <cellStyle name="Separador de milhares 2 3 2" xfId="778"/>
    <cellStyle name="Separador de milhares 2 3 2 2" xfId="779"/>
    <cellStyle name="Separador de milhares 2 3 2 3" xfId="780"/>
    <cellStyle name="Separador de milhares 2 3 2 4" xfId="781"/>
    <cellStyle name="Separador de milhares 2 3 2 5" xfId="782"/>
    <cellStyle name="Separador de milhares 2 3 3" xfId="783"/>
    <cellStyle name="Separador de milhares 2 3 4" xfId="784"/>
    <cellStyle name="Separador de milhares 2 3 5" xfId="785"/>
    <cellStyle name="Separador de milhares 2 4" xfId="786"/>
    <cellStyle name="Separador de milhares 2 4 2" xfId="787"/>
    <cellStyle name="Separador de milhares 2 4 3" xfId="788"/>
    <cellStyle name="Separador de milhares 2 4 4" xfId="789"/>
    <cellStyle name="Separador de milhares 2 4 5" xfId="790"/>
    <cellStyle name="Separador de milhares 2 4 6" xfId="1057"/>
    <cellStyle name="Separador de milhares 2 5" xfId="791"/>
    <cellStyle name="Separador de milhares 2 5 2" xfId="792"/>
    <cellStyle name="Separador de milhares 2 6" xfId="793"/>
    <cellStyle name="Separador de milhares 2 6 2" xfId="794"/>
    <cellStyle name="Separador de milhares 2 7" xfId="795"/>
    <cellStyle name="Separador de milhares 2 7 2" xfId="796"/>
    <cellStyle name="Separador de milhares 2 8" xfId="797"/>
    <cellStyle name="Separador de milhares 2 8 2" xfId="798"/>
    <cellStyle name="Separador de milhares 2 9" xfId="799"/>
    <cellStyle name="Separador de milhares 3" xfId="800"/>
    <cellStyle name="Separador de milhares 3 2" xfId="801"/>
    <cellStyle name="Separador de milhares 3 2 2" xfId="802"/>
    <cellStyle name="Separador de milhares 3 3" xfId="803"/>
    <cellStyle name="Separador de milhares 3 4" xfId="804"/>
    <cellStyle name="Separador de milhares 3 5" xfId="805"/>
    <cellStyle name="Separador de milhares 4" xfId="806"/>
    <cellStyle name="Separador de milhares 4 2" xfId="807"/>
    <cellStyle name="Separador de milhares 4 2 2" xfId="808"/>
    <cellStyle name="Separador de milhares 4 2 3" xfId="809"/>
    <cellStyle name="Separador de milhares 4 2 4" xfId="810"/>
    <cellStyle name="Separador de milhares 4 2 5" xfId="811"/>
    <cellStyle name="Separador de milhares 4 3" xfId="812"/>
    <cellStyle name="Separador de milhares 4 4" xfId="813"/>
    <cellStyle name="Separador de milhares 4 5" xfId="814"/>
    <cellStyle name="Separador de milhares 4 6" xfId="815"/>
    <cellStyle name="Separador de milhares 4 7" xfId="816"/>
    <cellStyle name="Separador de milhares 4 9" xfId="817"/>
    <cellStyle name="Separador de milhares 5" xfId="818"/>
    <cellStyle name="Separador de milhares 5 2" xfId="819"/>
    <cellStyle name="Separador de milhares 5 3" xfId="820"/>
    <cellStyle name="Separador de milhares 5 32" xfId="821"/>
    <cellStyle name="Separador de milhares 5 34" xfId="822"/>
    <cellStyle name="Separador de milhares 5 4" xfId="823"/>
    <cellStyle name="Separador de milhares 5 5" xfId="824"/>
    <cellStyle name="Separador de milhares 5 6" xfId="825"/>
    <cellStyle name="Separador de milhares 6" xfId="826"/>
    <cellStyle name="Separador de milhares 7" xfId="827"/>
    <cellStyle name="Separador de milhares 8" xfId="828"/>
    <cellStyle name="Separador de milhares 9" xfId="829"/>
    <cellStyle name="Separador de milhares 9 7" xfId="830"/>
    <cellStyle name="SUBTIT" xfId="831"/>
    <cellStyle name="SUBTIT 2" xfId="832"/>
    <cellStyle name="TableStyleLight1" xfId="833"/>
    <cellStyle name="TableStyleLight1 3" xfId="834"/>
    <cellStyle name="Texto de Aviso 2" xfId="835"/>
    <cellStyle name="Texto de Aviso 3" xfId="836"/>
    <cellStyle name="Texto de Aviso 4" xfId="837"/>
    <cellStyle name="Texto de Aviso 5" xfId="838"/>
    <cellStyle name="Texto Explicativo 2" xfId="839"/>
    <cellStyle name="Texto Explicativo 3" xfId="840"/>
    <cellStyle name="Texto Explicativo 4" xfId="841"/>
    <cellStyle name="Texto Explicativo 5" xfId="842"/>
    <cellStyle name="Título 1 1" xfId="843"/>
    <cellStyle name="Título 1 1 2" xfId="844"/>
    <cellStyle name="Título 1 1 3" xfId="845"/>
    <cellStyle name="Título 1 1 4" xfId="846"/>
    <cellStyle name="Título 1 1 5" xfId="847"/>
    <cellStyle name="Título 1 2" xfId="848"/>
    <cellStyle name="Título 1 3" xfId="849"/>
    <cellStyle name="Título 1 4" xfId="850"/>
    <cellStyle name="Título 1 5" xfId="851"/>
    <cellStyle name="Título 2 2" xfId="852"/>
    <cellStyle name="Título 2 3" xfId="853"/>
    <cellStyle name="Título 2 4" xfId="854"/>
    <cellStyle name="Título 2 5" xfId="855"/>
    <cellStyle name="Título 3 2" xfId="856"/>
    <cellStyle name="Título 3 2 2" xfId="857"/>
    <cellStyle name="Título 3 3" xfId="858"/>
    <cellStyle name="Título 3 3 2" xfId="859"/>
    <cellStyle name="Título 3 4" xfId="860"/>
    <cellStyle name="Título 3 4 2" xfId="861"/>
    <cellStyle name="Título 3 5" xfId="862"/>
    <cellStyle name="Título 3 5 2" xfId="863"/>
    <cellStyle name="Título 4 2" xfId="864"/>
    <cellStyle name="Título 4 3" xfId="865"/>
    <cellStyle name="Título 4 4" xfId="866"/>
    <cellStyle name="Título 4 5" xfId="867"/>
    <cellStyle name="Título 5" xfId="868"/>
    <cellStyle name="Título 6" xfId="869"/>
    <cellStyle name="Título 7" xfId="870"/>
    <cellStyle name="Título 8" xfId="871"/>
    <cellStyle name="Total 2" xfId="872"/>
    <cellStyle name="Total 2 2" xfId="873"/>
    <cellStyle name="Total 2 2 2" xfId="874"/>
    <cellStyle name="Total 2 3" xfId="875"/>
    <cellStyle name="Total 2 3 2" xfId="876"/>
    <cellStyle name="Total 2 4" xfId="877"/>
    <cellStyle name="Total 2 4 2" xfId="878"/>
    <cellStyle name="Total 2 5" xfId="879"/>
    <cellStyle name="Total 3" xfId="880"/>
    <cellStyle name="Total 3 2" xfId="881"/>
    <cellStyle name="Total 3 2 2" xfId="882"/>
    <cellStyle name="Total 3 3" xfId="883"/>
    <cellStyle name="Total 3 3 2" xfId="884"/>
    <cellStyle name="Total 3 4" xfId="885"/>
    <cellStyle name="Total 3 4 2" xfId="886"/>
    <cellStyle name="Total 3 5" xfId="887"/>
    <cellStyle name="Total 4" xfId="888"/>
    <cellStyle name="Total 4 2" xfId="889"/>
    <cellStyle name="Total 4 2 2" xfId="890"/>
    <cellStyle name="Total 4 3" xfId="891"/>
    <cellStyle name="Total 4 3 2" xfId="892"/>
    <cellStyle name="Total 4 4" xfId="893"/>
    <cellStyle name="Total 4 4 2" xfId="894"/>
    <cellStyle name="Total 4 5" xfId="895"/>
    <cellStyle name="Total 5" xfId="896"/>
    <cellStyle name="Total 5 2" xfId="897"/>
    <cellStyle name="Total 5 2 2" xfId="898"/>
    <cellStyle name="Total 5 3" xfId="899"/>
    <cellStyle name="Total 5 3 2" xfId="900"/>
    <cellStyle name="Total 5 4" xfId="901"/>
    <cellStyle name="Total 5 4 2" xfId="902"/>
    <cellStyle name="Total 5 5" xfId="903"/>
    <cellStyle name="Total 6" xfId="904"/>
    <cellStyle name="TOTAL GERAL" xfId="905"/>
    <cellStyle name="Vírgula 15" xfId="906"/>
    <cellStyle name="Vírgula 2" xfId="907"/>
    <cellStyle name="Vírgula 2 2" xfId="908"/>
    <cellStyle name="Vírgula 3" xfId="909"/>
    <cellStyle name="Vírgula 3 2" xfId="910"/>
    <cellStyle name="Vírgula 3 3" xfId="911"/>
    <cellStyle name="Vírgula 3 4" xfId="912"/>
    <cellStyle name="Vírgula 4" xfId="913"/>
    <cellStyle name="Vírgula 5" xfId="914"/>
  </cellStyles>
  <dxfs count="2">
    <dxf>
      <fill>
        <patternFill patternType="gray125">
          <bgColor indexed="51"/>
        </patternFill>
      </fill>
    </dxf>
    <dxf>
      <fill>
        <patternFill patternType="gray0625">
          <bgColor indexed="5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247650</xdr:colOff>
      <xdr:row>1</xdr:row>
      <xdr:rowOff>47625</xdr:rowOff>
    </xdr:from>
    <xdr:to>
      <xdr:col>2</xdr:col>
      <xdr:colOff>352425</xdr:colOff>
      <xdr:row>3</xdr:row>
      <xdr:rowOff>153458</xdr:rowOff>
    </xdr:to>
    <xdr:pic>
      <xdr:nvPicPr>
        <xdr:cNvPr id="1025" name="Picture 1">
          <a:extLst>
            <a:ext uri="{FF2B5EF4-FFF2-40B4-BE49-F238E27FC236}">
              <a16:creationId xmlns:a16="http://schemas.microsoft.com/office/drawing/2014/main" xmlns="" id="{00000000-0008-0000-0000-000001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47650" y="238125"/>
          <a:ext cx="1447800" cy="1295400"/>
        </a:xfrm>
        <a:prstGeom prst="rect">
          <a:avLst/>
        </a:prstGeom>
        <a:noFill/>
        <a:ln w="1">
          <a:noFill/>
          <a:miter lim="800000"/>
          <a:headEnd/>
          <a:tailEnd type="none" w="med" len="med"/>
        </a:ln>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107576</xdr:colOff>
      <xdr:row>1</xdr:row>
      <xdr:rowOff>38101</xdr:rowOff>
    </xdr:from>
    <xdr:to>
      <xdr:col>1</xdr:col>
      <xdr:colOff>793376</xdr:colOff>
      <xdr:row>2</xdr:row>
      <xdr:rowOff>1233582</xdr:rowOff>
    </xdr:to>
    <xdr:pic>
      <xdr:nvPicPr>
        <xdr:cNvPr id="2" name="Picture 1">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7576" y="228601"/>
          <a:ext cx="1447800" cy="1474694"/>
        </a:xfrm>
        <a:prstGeom prst="rect">
          <a:avLst/>
        </a:prstGeom>
        <a:noFill/>
        <a:ln w="1">
          <a:noFill/>
          <a:miter lim="800000"/>
          <a:headEnd/>
          <a:tailEnd type="none" w="med" len="med"/>
        </a:ln>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1</xdr:row>
      <xdr:rowOff>28575</xdr:rowOff>
    </xdr:from>
    <xdr:to>
      <xdr:col>0</xdr:col>
      <xdr:colOff>1485900</xdr:colOff>
      <xdr:row>2</xdr:row>
      <xdr:rowOff>1123950</xdr:rowOff>
    </xdr:to>
    <xdr:pic>
      <xdr:nvPicPr>
        <xdr:cNvPr id="5" name="Picture 1">
          <a:extLst>
            <a:ext uri="{FF2B5EF4-FFF2-40B4-BE49-F238E27FC236}">
              <a16:creationId xmlns:a16="http://schemas.microsoft.com/office/drawing/2014/main" xmlns="" id="{00000000-0008-0000-0200-000005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8100" y="219075"/>
          <a:ext cx="1447800" cy="1295400"/>
        </a:xfrm>
        <a:prstGeom prst="rect">
          <a:avLst/>
        </a:prstGeom>
        <a:noFill/>
        <a:ln w="1">
          <a:noFill/>
          <a:miter lim="800000"/>
          <a:headEnd/>
          <a:tailEnd type="none" w="med" len="med"/>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mail7.uol.com.br/cgi-bin/webmail.exe/Proposta_29_set_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USUARIOS/33%20-%20Jucil&#233;ia%20Costa%20Vieira/Quadro%20rede%20Modelo%205%20-%20Valendo%20-%20Original-Codevasf-modifica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1513859/Documents/Samuel/Vila%20Estaleiros/Refer&#234;ncia%2006-2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L/Users/user/Downloads/planilha%20vila%20beatriz%202%20e%205%20(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michelemarques/Downloads/PLANILHA%20MULTIPL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r&#231;amento\meus%20documen\Meus%20documentos\-%20OR&#199;AMENTO\Propostas%202004\043-2004%20Casa%20Rinaldo%20-%20Alphaville\Novembro-2004\043-2004%20Resid%20Alphaville%20-%20Rinaldo%20REV%2008-11-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100.4\pastaobras$\pastaobras$\Users\carlosxavier\Downloads\OR&#199;AMENTO%20QUADRA%20DOS%20CAMELO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1"/>
      <sheetName val="PLANILHA"/>
      <sheetName val="hidraulica"/>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COLETORA"/>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torial"/>
      <sheetName val="Banco"/>
      <sheetName val="Composições"/>
      <sheetName val="Cotações"/>
      <sheetName val="Relatórios"/>
      <sheetName val="Busca"/>
    </sheetNames>
    <sheetDataSet>
      <sheetData sheetId="0"/>
      <sheetData sheetId="1"/>
      <sheetData sheetId="2"/>
      <sheetData sheetId="3">
        <row r="22">
          <cell r="B22" t="str">
            <v>ÍNDICE</v>
          </cell>
        </row>
        <row r="24">
          <cell r="I24">
            <v>0.80971659919028338</v>
          </cell>
        </row>
        <row r="25">
          <cell r="B25" t="str">
            <v>EMPRESAS FORNECEDORAS:</v>
          </cell>
        </row>
        <row r="29">
          <cell r="H29" t="str">
            <v>Janaina</v>
          </cell>
        </row>
      </sheetData>
      <sheetData sheetId="4">
        <row r="1">
          <cell r="A1" t="str">
            <v>DADOS DOS RELATÓRIOS IMPORTADOS</v>
          </cell>
        </row>
        <row r="5">
          <cell r="A5" t="str">
            <v>TIPO</v>
          </cell>
        </row>
        <row r="6">
          <cell r="A6" t="str">
            <v>SINAPI-I</v>
          </cell>
        </row>
        <row r="7">
          <cell r="A7" t="str">
            <v>SINAPI</v>
          </cell>
        </row>
        <row r="8">
          <cell r="A8" t="str">
            <v>SINAPI</v>
          </cell>
        </row>
        <row r="9">
          <cell r="A9" t="str">
            <v>SUDECAP</v>
          </cell>
        </row>
        <row r="10">
          <cell r="A10" t="str">
            <v>SUDECAP</v>
          </cell>
        </row>
        <row r="11">
          <cell r="A11" t="str">
            <v>SUDECAP-I</v>
          </cell>
        </row>
        <row r="12">
          <cell r="A12" t="str">
            <v>SETOP</v>
          </cell>
        </row>
      </sheetData>
      <sheetData sheetId="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 val="ÍNDICE"/>
      <sheetName val="CAPA 1"/>
      <sheetName val="DADOS DO ORÇAMENTO"/>
      <sheetName val="CAPA 2"/>
      <sheetName val="SINAPI DESONERADO"/>
      <sheetName val="SINAPI NAO DESONERADO"/>
      <sheetName val="SUDECAP DESONERADO"/>
      <sheetName val="SUDECAPx"/>
      <sheetName val="SINAPIx"/>
      <sheetName val="SINAPI_Insumosx"/>
      <sheetName val="PLANILHA ORÇAMENTARIA"/>
      <sheetName val="CAPA 3"/>
      <sheetName val="BDI TCU 2622 - EDIF COM DESONER"/>
      <sheetName val="BDI TCU 2622 - EDIF SEM DESONER"/>
      <sheetName val="CAPA 4"/>
      <sheetName val="QCI"/>
      <sheetName val="CAPA 5"/>
      <sheetName val="CRONOGRAMA F"/>
      <sheetName val="CRONOGRAMA FF"/>
      <sheetName val="CAPA 6"/>
      <sheetName val="CPU"/>
      <sheetName val="CPU_ADM LOCAL"/>
      <sheetName val="CPU_ADMINISTRACAO LOCAL"/>
      <sheetName val="RESUMO ADMINISTRAÇÃO LOCAL "/>
      <sheetName val="CAPA 7"/>
      <sheetName val="MEMÓRIA DE CÁLCU_XXXXXX"/>
      <sheetName val="MEMÓRIA DE CÁLCULO"/>
      <sheetName val="CAPA 8"/>
      <sheetName val="CURV ABC DE SERVIÇO"/>
      <sheetName val="CAPA 9"/>
      <sheetName val="COTAÇÕES"/>
      <sheetName val="CPU_MODELO"/>
      <sheetName val="Plan1"/>
      <sheetName val="LEVANTAMENTO"/>
      <sheetName val="CPU (RACSUNHO)"/>
      <sheetName val="PLANILHA abc rascunh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ow r="2">
          <cell r="B2" t="str">
            <v>SINAPI</v>
          </cell>
        </row>
        <row r="3">
          <cell r="B3" t="str">
            <v>SUDECAP</v>
          </cell>
        </row>
        <row r="4">
          <cell r="B4" t="str">
            <v>COMPOSIÇÃO</v>
          </cell>
        </row>
        <row r="5">
          <cell r="B5">
            <v>0</v>
          </cell>
        </row>
        <row r="6">
          <cell r="B6">
            <v>0</v>
          </cell>
        </row>
      </sheetData>
      <sheetData sheetId="34"/>
      <sheetData sheetId="35"/>
      <sheetData sheetId="36"/>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LETRICA"/>
      <sheetName val="HIDRAULICA"/>
      <sheetName val="BDI"/>
      <sheetName val="Planilha"/>
      <sheetName val="Cron FIS"/>
      <sheetName val="Cron FIN"/>
      <sheetName val="Indireto"/>
      <sheetName val="Plan1"/>
    </sheetNames>
    <sheetDataSet>
      <sheetData sheetId="0" refreshError="1"/>
      <sheetData sheetId="1"/>
      <sheetData sheetId="2" refreshError="1"/>
      <sheetData sheetId="3"/>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ow r="3">
          <cell r="O3">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34"/>
  <sheetViews>
    <sheetView showOutlineSymbols="0" showWhiteSpace="0" view="pageBreakPreview" zoomScale="80" zoomScaleNormal="85" zoomScaleSheetLayoutView="80" workbookViewId="0">
      <selection activeCell="D12" sqref="D12"/>
    </sheetView>
  </sheetViews>
  <sheetFormatPr defaultRowHeight="14.25" x14ac:dyDescent="0.2"/>
  <cols>
    <col min="1" max="1" width="6.25" style="8" customWidth="1"/>
    <col min="2" max="2" width="11.375" style="8" bestFit="1" customWidth="1"/>
    <col min="3" max="3" width="9.625" style="8" customWidth="1"/>
    <col min="4" max="4" width="61" style="10" customWidth="1"/>
    <col min="5" max="5" width="8" style="10" bestFit="1" customWidth="1"/>
    <col min="6" max="6" width="11" style="49" customWidth="1"/>
    <col min="7" max="7" width="11.875" style="10" customWidth="1"/>
    <col min="8" max="8" width="13" style="10" bestFit="1" customWidth="1"/>
    <col min="9" max="9" width="24.125" style="10" bestFit="1" customWidth="1"/>
    <col min="10" max="10" width="14" style="10" customWidth="1"/>
    <col min="12" max="12" width="9.875" bestFit="1" customWidth="1"/>
  </cols>
  <sheetData>
    <row r="1" spans="1:12" ht="15" x14ac:dyDescent="0.2">
      <c r="A1" s="132" t="s">
        <v>339</v>
      </c>
      <c r="B1" s="132"/>
      <c r="C1" s="132"/>
      <c r="D1" s="132"/>
      <c r="E1" s="132"/>
      <c r="F1" s="132"/>
      <c r="G1" s="132"/>
      <c r="H1" s="132"/>
      <c r="I1" s="132"/>
      <c r="J1" s="132"/>
    </row>
    <row r="2" spans="1:12" ht="15" x14ac:dyDescent="0.2">
      <c r="A2" s="11"/>
      <c r="B2" s="11"/>
      <c r="C2" s="11"/>
      <c r="D2" s="120" t="s">
        <v>343</v>
      </c>
      <c r="E2" s="121" t="s">
        <v>0</v>
      </c>
      <c r="F2" s="122"/>
      <c r="G2" s="123"/>
      <c r="H2" s="124" t="s">
        <v>1</v>
      </c>
      <c r="I2" s="138" t="s">
        <v>2</v>
      </c>
      <c r="J2" s="139"/>
    </row>
    <row r="3" spans="1:12" ht="79.5" customHeight="1" x14ac:dyDescent="0.2">
      <c r="A3" s="12"/>
      <c r="B3" s="12"/>
      <c r="C3" s="12"/>
      <c r="D3" s="125" t="s">
        <v>341</v>
      </c>
      <c r="E3" s="133" t="s">
        <v>851</v>
      </c>
      <c r="F3" s="134"/>
      <c r="G3" s="134"/>
      <c r="H3" s="126" t="s">
        <v>3</v>
      </c>
      <c r="I3" s="134" t="s">
        <v>4</v>
      </c>
      <c r="J3" s="140"/>
    </row>
    <row r="4" spans="1:12" s="1" customFormat="1" ht="54" customHeight="1" x14ac:dyDescent="0.2">
      <c r="A4" s="9"/>
      <c r="B4" s="9"/>
      <c r="C4" s="9"/>
      <c r="D4" s="19"/>
      <c r="E4" s="20"/>
      <c r="F4" s="47"/>
      <c r="G4" s="20"/>
      <c r="H4" s="135" t="s">
        <v>916</v>
      </c>
      <c r="I4" s="135"/>
      <c r="J4" s="135"/>
    </row>
    <row r="5" spans="1:12" ht="15" customHeight="1" x14ac:dyDescent="0.25">
      <c r="A5" s="136" t="s">
        <v>340</v>
      </c>
      <c r="B5" s="137"/>
      <c r="C5" s="137"/>
      <c r="D5" s="137"/>
      <c r="E5" s="137"/>
      <c r="F5" s="137"/>
      <c r="G5" s="137"/>
      <c r="H5" s="137"/>
      <c r="I5" s="137"/>
      <c r="J5" s="137"/>
    </row>
    <row r="6" spans="1:12" ht="30" customHeight="1" x14ac:dyDescent="0.2">
      <c r="A6" s="5" t="s">
        <v>5</v>
      </c>
      <c r="B6" s="6" t="s">
        <v>6</v>
      </c>
      <c r="C6" s="5" t="s">
        <v>7</v>
      </c>
      <c r="D6" s="5" t="s">
        <v>8</v>
      </c>
      <c r="E6" s="4" t="s">
        <v>9</v>
      </c>
      <c r="F6" s="119" t="s">
        <v>10</v>
      </c>
      <c r="G6" s="6" t="s">
        <v>11</v>
      </c>
      <c r="H6" s="6" t="s">
        <v>12</v>
      </c>
      <c r="I6" s="6" t="s">
        <v>13</v>
      </c>
      <c r="J6" s="3" t="s">
        <v>14</v>
      </c>
    </row>
    <row r="7" spans="1:12" s="2" customFormat="1" ht="30" customHeight="1" x14ac:dyDescent="0.2">
      <c r="A7" s="13"/>
      <c r="B7" s="14"/>
      <c r="C7" s="14"/>
      <c r="D7" s="15" t="s">
        <v>342</v>
      </c>
      <c r="E7" s="14"/>
      <c r="F7" s="48"/>
      <c r="G7" s="16"/>
      <c r="H7" s="16"/>
      <c r="I7" s="17">
        <f>I8+I33+I49+I61+I73+I85+I101+I110+I112+I115</f>
        <v>76331945.390000001</v>
      </c>
      <c r="J7" s="18"/>
    </row>
    <row r="8" spans="1:12" x14ac:dyDescent="0.2">
      <c r="A8" s="78" t="s">
        <v>15</v>
      </c>
      <c r="B8" s="78"/>
      <c r="C8" s="78"/>
      <c r="D8" s="78" t="s">
        <v>16</v>
      </c>
      <c r="E8" s="78"/>
      <c r="F8" s="69"/>
      <c r="G8" s="78"/>
      <c r="H8" s="78"/>
      <c r="I8" s="51">
        <f>SUM(I9:I32)</f>
        <v>438566.41000000009</v>
      </c>
      <c r="J8" s="91">
        <f t="shared" ref="J8:J71" si="0">I8 / 78146205.39</f>
        <v>5.6121267540921614E-3</v>
      </c>
    </row>
    <row r="9" spans="1:12" ht="63.75" x14ac:dyDescent="0.2">
      <c r="A9" s="80" t="s">
        <v>17</v>
      </c>
      <c r="B9" s="53" t="s">
        <v>18</v>
      </c>
      <c r="C9" s="80" t="s">
        <v>19</v>
      </c>
      <c r="D9" s="80" t="s">
        <v>806</v>
      </c>
      <c r="E9" s="52" t="s">
        <v>20</v>
      </c>
      <c r="F9" s="53">
        <v>135</v>
      </c>
      <c r="G9" s="54">
        <v>297.88</v>
      </c>
      <c r="H9" s="54">
        <f t="shared" ref="H9:H32" si="1">TRUNC(G9 * (1 + 24.21 / 100), 2)</f>
        <v>369.99</v>
      </c>
      <c r="I9" s="54">
        <f t="shared" ref="I9:I32" si="2">TRUNC(F9 * H9, 2)</f>
        <v>49948.65</v>
      </c>
      <c r="J9" s="92">
        <f t="shared" si="0"/>
        <v>6.3916923093992862E-4</v>
      </c>
      <c r="L9" s="128"/>
    </row>
    <row r="10" spans="1:12" ht="25.5" x14ac:dyDescent="0.2">
      <c r="A10" s="80" t="s">
        <v>21</v>
      </c>
      <c r="B10" s="53" t="s">
        <v>22</v>
      </c>
      <c r="C10" s="80" t="s">
        <v>23</v>
      </c>
      <c r="D10" s="80" t="s">
        <v>24</v>
      </c>
      <c r="E10" s="52" t="s">
        <v>20</v>
      </c>
      <c r="F10" s="53">
        <v>100</v>
      </c>
      <c r="G10" s="54">
        <v>74.52</v>
      </c>
      <c r="H10" s="54">
        <f t="shared" si="1"/>
        <v>92.56</v>
      </c>
      <c r="I10" s="54">
        <f t="shared" si="2"/>
        <v>9256</v>
      </c>
      <c r="J10" s="92">
        <f t="shared" si="0"/>
        <v>1.1844465068785601E-4</v>
      </c>
    </row>
    <row r="11" spans="1:12" ht="25.5" x14ac:dyDescent="0.2">
      <c r="A11" s="80" t="s">
        <v>25</v>
      </c>
      <c r="B11" s="53" t="s">
        <v>26</v>
      </c>
      <c r="C11" s="80" t="s">
        <v>23</v>
      </c>
      <c r="D11" s="80" t="s">
        <v>27</v>
      </c>
      <c r="E11" s="52" t="s">
        <v>28</v>
      </c>
      <c r="F11" s="53">
        <v>500</v>
      </c>
      <c r="G11" s="54">
        <v>104.72</v>
      </c>
      <c r="H11" s="54">
        <f t="shared" si="1"/>
        <v>130.07</v>
      </c>
      <c r="I11" s="54">
        <f t="shared" si="2"/>
        <v>65035</v>
      </c>
      <c r="J11" s="92">
        <f t="shared" si="0"/>
        <v>8.3222211079134775E-4</v>
      </c>
    </row>
    <row r="12" spans="1:12" ht="25.5" x14ac:dyDescent="0.2">
      <c r="A12" s="80" t="s">
        <v>29</v>
      </c>
      <c r="B12" s="53" t="s">
        <v>30</v>
      </c>
      <c r="C12" s="80" t="s">
        <v>23</v>
      </c>
      <c r="D12" s="80" t="s">
        <v>31</v>
      </c>
      <c r="E12" s="52" t="s">
        <v>28</v>
      </c>
      <c r="F12" s="53">
        <v>1000</v>
      </c>
      <c r="G12" s="54">
        <v>9</v>
      </c>
      <c r="H12" s="54">
        <f t="shared" si="1"/>
        <v>11.17</v>
      </c>
      <c r="I12" s="54">
        <f t="shared" si="2"/>
        <v>11170</v>
      </c>
      <c r="J12" s="92">
        <f t="shared" si="0"/>
        <v>1.4293720269915208E-4</v>
      </c>
    </row>
    <row r="13" spans="1:12" ht="25.5" x14ac:dyDescent="0.2">
      <c r="A13" s="80" t="s">
        <v>32</v>
      </c>
      <c r="B13" s="53" t="s">
        <v>33</v>
      </c>
      <c r="C13" s="80" t="s">
        <v>23</v>
      </c>
      <c r="D13" s="80" t="s">
        <v>34</v>
      </c>
      <c r="E13" s="52" t="s">
        <v>28</v>
      </c>
      <c r="F13" s="53">
        <v>1000</v>
      </c>
      <c r="G13" s="54">
        <v>7.59</v>
      </c>
      <c r="H13" s="54">
        <f t="shared" si="1"/>
        <v>9.42</v>
      </c>
      <c r="I13" s="54">
        <f t="shared" si="2"/>
        <v>9420</v>
      </c>
      <c r="J13" s="92">
        <f t="shared" si="0"/>
        <v>1.2054328105872985E-4</v>
      </c>
    </row>
    <row r="14" spans="1:12" ht="25.5" x14ac:dyDescent="0.2">
      <c r="A14" s="80" t="s">
        <v>35</v>
      </c>
      <c r="B14" s="53" t="s">
        <v>36</v>
      </c>
      <c r="C14" s="80" t="s">
        <v>23</v>
      </c>
      <c r="D14" s="80" t="s">
        <v>37</v>
      </c>
      <c r="E14" s="52" t="s">
        <v>28</v>
      </c>
      <c r="F14" s="53">
        <v>3000</v>
      </c>
      <c r="G14" s="54">
        <v>3.11</v>
      </c>
      <c r="H14" s="54">
        <f t="shared" si="1"/>
        <v>3.86</v>
      </c>
      <c r="I14" s="54">
        <f t="shared" si="2"/>
        <v>11580</v>
      </c>
      <c r="J14" s="92">
        <f t="shared" si="0"/>
        <v>1.4818377862633669E-4</v>
      </c>
    </row>
    <row r="15" spans="1:12" ht="25.5" x14ac:dyDescent="0.2">
      <c r="A15" s="80" t="s">
        <v>38</v>
      </c>
      <c r="B15" s="53" t="s">
        <v>39</v>
      </c>
      <c r="C15" s="80" t="s">
        <v>23</v>
      </c>
      <c r="D15" s="80" t="s">
        <v>40</v>
      </c>
      <c r="E15" s="52" t="s">
        <v>41</v>
      </c>
      <c r="F15" s="53">
        <v>10</v>
      </c>
      <c r="G15" s="54">
        <v>810.09</v>
      </c>
      <c r="H15" s="54">
        <f t="shared" si="1"/>
        <v>1006.21</v>
      </c>
      <c r="I15" s="54">
        <f t="shared" si="2"/>
        <v>10062.1</v>
      </c>
      <c r="J15" s="92">
        <f t="shared" si="0"/>
        <v>1.2875993082176707E-4</v>
      </c>
    </row>
    <row r="16" spans="1:12" ht="25.5" x14ac:dyDescent="0.2">
      <c r="A16" s="80" t="s">
        <v>42</v>
      </c>
      <c r="B16" s="53" t="s">
        <v>43</v>
      </c>
      <c r="C16" s="80" t="s">
        <v>23</v>
      </c>
      <c r="D16" s="80" t="s">
        <v>44</v>
      </c>
      <c r="E16" s="52" t="s">
        <v>41</v>
      </c>
      <c r="F16" s="53">
        <v>10</v>
      </c>
      <c r="G16" s="54">
        <v>464.63</v>
      </c>
      <c r="H16" s="54">
        <f t="shared" si="1"/>
        <v>577.11</v>
      </c>
      <c r="I16" s="54">
        <f t="shared" si="2"/>
        <v>5771.1</v>
      </c>
      <c r="J16" s="92">
        <f t="shared" si="0"/>
        <v>7.3850034959451789E-5</v>
      </c>
    </row>
    <row r="17" spans="1:10" ht="25.5" x14ac:dyDescent="0.2">
      <c r="A17" s="80" t="s">
        <v>45</v>
      </c>
      <c r="B17" s="53" t="s">
        <v>46</v>
      </c>
      <c r="C17" s="80" t="s">
        <v>23</v>
      </c>
      <c r="D17" s="80" t="s">
        <v>47</v>
      </c>
      <c r="E17" s="52" t="s">
        <v>48</v>
      </c>
      <c r="F17" s="53">
        <v>12</v>
      </c>
      <c r="G17" s="54">
        <v>930</v>
      </c>
      <c r="H17" s="54">
        <f t="shared" si="1"/>
        <v>1155.1500000000001</v>
      </c>
      <c r="I17" s="54">
        <f t="shared" si="2"/>
        <v>13861.8</v>
      </c>
      <c r="J17" s="92">
        <f t="shared" si="0"/>
        <v>1.7738289314011692E-4</v>
      </c>
    </row>
    <row r="18" spans="1:10" ht="25.5" x14ac:dyDescent="0.2">
      <c r="A18" s="80" t="s">
        <v>49</v>
      </c>
      <c r="B18" s="53" t="s">
        <v>50</v>
      </c>
      <c r="C18" s="80" t="s">
        <v>23</v>
      </c>
      <c r="D18" s="80" t="s">
        <v>51</v>
      </c>
      <c r="E18" s="52" t="s">
        <v>48</v>
      </c>
      <c r="F18" s="53">
        <v>12</v>
      </c>
      <c r="G18" s="54">
        <v>850</v>
      </c>
      <c r="H18" s="54">
        <f t="shared" si="1"/>
        <v>1055.78</v>
      </c>
      <c r="I18" s="54">
        <f t="shared" si="2"/>
        <v>12669.36</v>
      </c>
      <c r="J18" s="92">
        <f t="shared" si="0"/>
        <v>1.6212380289959977E-4</v>
      </c>
    </row>
    <row r="19" spans="1:10" x14ac:dyDescent="0.2">
      <c r="A19" s="80" t="s">
        <v>52</v>
      </c>
      <c r="B19" s="53" t="s">
        <v>53</v>
      </c>
      <c r="C19" s="80" t="s">
        <v>23</v>
      </c>
      <c r="D19" s="80" t="s">
        <v>54</v>
      </c>
      <c r="E19" s="52" t="s">
        <v>48</v>
      </c>
      <c r="F19" s="53">
        <v>12</v>
      </c>
      <c r="G19" s="54">
        <v>650</v>
      </c>
      <c r="H19" s="54">
        <f t="shared" si="1"/>
        <v>807.36</v>
      </c>
      <c r="I19" s="54">
        <f t="shared" si="2"/>
        <v>9688.32</v>
      </c>
      <c r="J19" s="92">
        <f t="shared" si="0"/>
        <v>1.2397684508990591E-4</v>
      </c>
    </row>
    <row r="20" spans="1:10" ht="25.5" x14ac:dyDescent="0.2">
      <c r="A20" s="80" t="s">
        <v>55</v>
      </c>
      <c r="B20" s="53" t="s">
        <v>56</v>
      </c>
      <c r="C20" s="80" t="s">
        <v>23</v>
      </c>
      <c r="D20" s="80" t="s">
        <v>57</v>
      </c>
      <c r="E20" s="52" t="s">
        <v>48</v>
      </c>
      <c r="F20" s="53">
        <v>12</v>
      </c>
      <c r="G20" s="54">
        <v>730</v>
      </c>
      <c r="H20" s="54">
        <f t="shared" si="1"/>
        <v>906.73</v>
      </c>
      <c r="I20" s="54">
        <f t="shared" si="2"/>
        <v>10880.76</v>
      </c>
      <c r="J20" s="92">
        <f t="shared" si="0"/>
        <v>1.3923593533042309E-4</v>
      </c>
    </row>
    <row r="21" spans="1:10" ht="25.5" x14ac:dyDescent="0.2">
      <c r="A21" s="80" t="s">
        <v>58</v>
      </c>
      <c r="B21" s="53" t="s">
        <v>59</v>
      </c>
      <c r="C21" s="80" t="s">
        <v>23</v>
      </c>
      <c r="D21" s="80" t="s">
        <v>60</v>
      </c>
      <c r="E21" s="52" t="s">
        <v>41</v>
      </c>
      <c r="F21" s="53">
        <v>16</v>
      </c>
      <c r="G21" s="54">
        <v>600</v>
      </c>
      <c r="H21" s="54">
        <f t="shared" si="1"/>
        <v>745.26</v>
      </c>
      <c r="I21" s="54">
        <f t="shared" si="2"/>
        <v>11924.16</v>
      </c>
      <c r="J21" s="92">
        <f t="shared" si="0"/>
        <v>1.5258783123877538E-4</v>
      </c>
    </row>
    <row r="22" spans="1:10" ht="25.5" x14ac:dyDescent="0.2">
      <c r="A22" s="80" t="s">
        <v>61</v>
      </c>
      <c r="B22" s="53" t="s">
        <v>62</v>
      </c>
      <c r="C22" s="80" t="s">
        <v>23</v>
      </c>
      <c r="D22" s="80" t="s">
        <v>63</v>
      </c>
      <c r="E22" s="52" t="s">
        <v>41</v>
      </c>
      <c r="F22" s="53">
        <v>16</v>
      </c>
      <c r="G22" s="54">
        <v>600</v>
      </c>
      <c r="H22" s="54">
        <f t="shared" si="1"/>
        <v>745.26</v>
      </c>
      <c r="I22" s="54">
        <f t="shared" si="2"/>
        <v>11924.16</v>
      </c>
      <c r="J22" s="92">
        <f t="shared" si="0"/>
        <v>1.5258783123877538E-4</v>
      </c>
    </row>
    <row r="23" spans="1:10" ht="25.5" x14ac:dyDescent="0.2">
      <c r="A23" s="80" t="s">
        <v>64</v>
      </c>
      <c r="B23" s="53" t="s">
        <v>65</v>
      </c>
      <c r="C23" s="80" t="s">
        <v>23</v>
      </c>
      <c r="D23" s="80" t="s">
        <v>66</v>
      </c>
      <c r="E23" s="52" t="s">
        <v>48</v>
      </c>
      <c r="F23" s="53">
        <v>60</v>
      </c>
      <c r="G23" s="54">
        <v>680</v>
      </c>
      <c r="H23" s="54">
        <f t="shared" si="1"/>
        <v>844.62</v>
      </c>
      <c r="I23" s="54">
        <f t="shared" si="2"/>
        <v>50677.2</v>
      </c>
      <c r="J23" s="92">
        <f t="shared" si="0"/>
        <v>6.4849214043200259E-4</v>
      </c>
    </row>
    <row r="24" spans="1:10" ht="25.5" x14ac:dyDescent="0.2">
      <c r="A24" s="80" t="s">
        <v>67</v>
      </c>
      <c r="B24" s="53" t="s">
        <v>68</v>
      </c>
      <c r="C24" s="80" t="s">
        <v>23</v>
      </c>
      <c r="D24" s="80" t="s">
        <v>69</v>
      </c>
      <c r="E24" s="52" t="s">
        <v>70</v>
      </c>
      <c r="F24" s="53">
        <v>240</v>
      </c>
      <c r="G24" s="54">
        <v>27.68</v>
      </c>
      <c r="H24" s="54">
        <f t="shared" si="1"/>
        <v>34.380000000000003</v>
      </c>
      <c r="I24" s="54">
        <f t="shared" si="2"/>
        <v>8251.2000000000007</v>
      </c>
      <c r="J24" s="92">
        <f t="shared" si="0"/>
        <v>1.0558670070825816E-4</v>
      </c>
    </row>
    <row r="25" spans="1:10" ht="25.5" x14ac:dyDescent="0.2">
      <c r="A25" s="80" t="s">
        <v>71</v>
      </c>
      <c r="B25" s="53" t="s">
        <v>72</v>
      </c>
      <c r="C25" s="80" t="s">
        <v>23</v>
      </c>
      <c r="D25" s="80" t="s">
        <v>73</v>
      </c>
      <c r="E25" s="52" t="s">
        <v>70</v>
      </c>
      <c r="F25" s="53">
        <v>240</v>
      </c>
      <c r="G25" s="54">
        <v>15.15</v>
      </c>
      <c r="H25" s="54">
        <f t="shared" si="1"/>
        <v>18.809999999999999</v>
      </c>
      <c r="I25" s="54">
        <f t="shared" si="2"/>
        <v>4514.3999999999996</v>
      </c>
      <c r="J25" s="92">
        <f t="shared" si="0"/>
        <v>5.7768639916298302E-5</v>
      </c>
    </row>
    <row r="26" spans="1:10" x14ac:dyDescent="0.2">
      <c r="A26" s="80" t="s">
        <v>74</v>
      </c>
      <c r="B26" s="53" t="s">
        <v>75</v>
      </c>
      <c r="C26" s="80" t="s">
        <v>23</v>
      </c>
      <c r="D26" s="80" t="s">
        <v>76</v>
      </c>
      <c r="E26" s="52" t="s">
        <v>70</v>
      </c>
      <c r="F26" s="53">
        <v>240</v>
      </c>
      <c r="G26" s="54">
        <v>13.15</v>
      </c>
      <c r="H26" s="54">
        <f t="shared" si="1"/>
        <v>16.329999999999998</v>
      </c>
      <c r="I26" s="54">
        <f t="shared" si="2"/>
        <v>3919.2</v>
      </c>
      <c r="J26" s="92">
        <f t="shared" si="0"/>
        <v>5.0152147253224422E-5</v>
      </c>
    </row>
    <row r="27" spans="1:10" x14ac:dyDescent="0.2">
      <c r="A27" s="80" t="s">
        <v>77</v>
      </c>
      <c r="B27" s="53" t="s">
        <v>78</v>
      </c>
      <c r="C27" s="80" t="s">
        <v>79</v>
      </c>
      <c r="D27" s="80" t="s">
        <v>80</v>
      </c>
      <c r="E27" s="52" t="s">
        <v>81</v>
      </c>
      <c r="F27" s="53">
        <v>600</v>
      </c>
      <c r="G27" s="54">
        <v>9.3699999999999992</v>
      </c>
      <c r="H27" s="54">
        <f t="shared" si="1"/>
        <v>11.63</v>
      </c>
      <c r="I27" s="54">
        <f t="shared" si="2"/>
        <v>6978</v>
      </c>
      <c r="J27" s="92">
        <f t="shared" si="0"/>
        <v>8.9294162975352116E-5</v>
      </c>
    </row>
    <row r="28" spans="1:10" ht="25.5" x14ac:dyDescent="0.2">
      <c r="A28" s="80" t="s">
        <v>82</v>
      </c>
      <c r="B28" s="53" t="s">
        <v>83</v>
      </c>
      <c r="C28" s="80" t="s">
        <v>79</v>
      </c>
      <c r="D28" s="80" t="s">
        <v>84</v>
      </c>
      <c r="E28" s="52" t="s">
        <v>81</v>
      </c>
      <c r="F28" s="53">
        <v>600</v>
      </c>
      <c r="G28" s="54">
        <v>17.510000000000002</v>
      </c>
      <c r="H28" s="54">
        <f t="shared" si="1"/>
        <v>21.74</v>
      </c>
      <c r="I28" s="54">
        <f t="shared" si="2"/>
        <v>13044</v>
      </c>
      <c r="J28" s="92">
        <f t="shared" si="0"/>
        <v>1.6691789364438133E-4</v>
      </c>
    </row>
    <row r="29" spans="1:10" x14ac:dyDescent="0.2">
      <c r="A29" s="80" t="s">
        <v>85</v>
      </c>
      <c r="B29" s="53" t="s">
        <v>86</v>
      </c>
      <c r="C29" s="80" t="s">
        <v>23</v>
      </c>
      <c r="D29" s="80" t="s">
        <v>87</v>
      </c>
      <c r="E29" s="52" t="s">
        <v>41</v>
      </c>
      <c r="F29" s="53">
        <v>100</v>
      </c>
      <c r="G29" s="54">
        <v>40.57</v>
      </c>
      <c r="H29" s="54">
        <f t="shared" si="1"/>
        <v>50.39</v>
      </c>
      <c r="I29" s="54">
        <f t="shared" si="2"/>
        <v>5039</v>
      </c>
      <c r="J29" s="92">
        <f t="shared" si="0"/>
        <v>6.4481697797764308E-5</v>
      </c>
    </row>
    <row r="30" spans="1:10" ht="25.5" x14ac:dyDescent="0.2">
      <c r="A30" s="80" t="s">
        <v>88</v>
      </c>
      <c r="B30" s="53" t="s">
        <v>89</v>
      </c>
      <c r="C30" s="80" t="s">
        <v>23</v>
      </c>
      <c r="D30" s="80" t="s">
        <v>90</v>
      </c>
      <c r="E30" s="52" t="s">
        <v>41</v>
      </c>
      <c r="F30" s="53">
        <v>100</v>
      </c>
      <c r="G30" s="54">
        <v>81.31</v>
      </c>
      <c r="H30" s="54">
        <f t="shared" si="1"/>
        <v>100.99</v>
      </c>
      <c r="I30" s="54">
        <f t="shared" si="2"/>
        <v>10099</v>
      </c>
      <c r="J30" s="92">
        <f t="shared" si="0"/>
        <v>1.2923212265521366E-4</v>
      </c>
    </row>
    <row r="31" spans="1:10" ht="25.5" x14ac:dyDescent="0.2">
      <c r="A31" s="80" t="s">
        <v>91</v>
      </c>
      <c r="B31" s="53" t="s">
        <v>92</v>
      </c>
      <c r="C31" s="80" t="s">
        <v>23</v>
      </c>
      <c r="D31" s="80" t="s">
        <v>93</v>
      </c>
      <c r="E31" s="52" t="s">
        <v>41</v>
      </c>
      <c r="F31" s="53">
        <v>100</v>
      </c>
      <c r="G31" s="54">
        <v>142.53</v>
      </c>
      <c r="H31" s="54">
        <f t="shared" si="1"/>
        <v>177.03</v>
      </c>
      <c r="I31" s="54">
        <f t="shared" si="2"/>
        <v>17703</v>
      </c>
      <c r="J31" s="92">
        <f t="shared" si="0"/>
        <v>2.2653691131451111E-4</v>
      </c>
    </row>
    <row r="32" spans="1:10" x14ac:dyDescent="0.2">
      <c r="A32" s="80" t="s">
        <v>94</v>
      </c>
      <c r="B32" s="53" t="s">
        <v>95</v>
      </c>
      <c r="C32" s="80" t="s">
        <v>23</v>
      </c>
      <c r="D32" s="80" t="s">
        <v>96</v>
      </c>
      <c r="E32" s="52" t="s">
        <v>41</v>
      </c>
      <c r="F32" s="53">
        <v>300</v>
      </c>
      <c r="G32" s="54">
        <v>201.68</v>
      </c>
      <c r="H32" s="54">
        <f t="shared" si="1"/>
        <v>250.5</v>
      </c>
      <c r="I32" s="54">
        <f t="shared" si="2"/>
        <v>75150</v>
      </c>
      <c r="J32" s="92">
        <f t="shared" si="0"/>
        <v>9.6165897787298821E-4</v>
      </c>
    </row>
    <row r="33" spans="1:10" x14ac:dyDescent="0.2">
      <c r="A33" s="78" t="s">
        <v>97</v>
      </c>
      <c r="B33" s="78"/>
      <c r="C33" s="78"/>
      <c r="D33" s="78" t="s">
        <v>98</v>
      </c>
      <c r="E33" s="78"/>
      <c r="F33" s="69"/>
      <c r="G33" s="78"/>
      <c r="H33" s="78"/>
      <c r="I33" s="51">
        <f>SUM(I34:I48)</f>
        <v>3168370</v>
      </c>
      <c r="J33" s="91">
        <f t="shared" si="0"/>
        <v>4.0544131147351156E-2</v>
      </c>
    </row>
    <row r="34" spans="1:10" ht="25.5" x14ac:dyDescent="0.2">
      <c r="A34" s="80" t="s">
        <v>99</v>
      </c>
      <c r="B34" s="53" t="s">
        <v>100</v>
      </c>
      <c r="C34" s="80" t="s">
        <v>23</v>
      </c>
      <c r="D34" s="80" t="s">
        <v>101</v>
      </c>
      <c r="E34" s="52" t="s">
        <v>20</v>
      </c>
      <c r="F34" s="53">
        <v>1000</v>
      </c>
      <c r="G34" s="54">
        <v>14.08</v>
      </c>
      <c r="H34" s="54">
        <f t="shared" ref="H34:H48" si="3">TRUNC(G34 * (1 + 24.21 / 100), 2)</f>
        <v>17.48</v>
      </c>
      <c r="I34" s="54">
        <f t="shared" ref="I34:I48" si="4">TRUNC(F34 * H34, 2)</f>
        <v>17480</v>
      </c>
      <c r="J34" s="92">
        <f t="shared" si="0"/>
        <v>2.2368328587118875E-4</v>
      </c>
    </row>
    <row r="35" spans="1:10" ht="25.5" x14ac:dyDescent="0.2">
      <c r="A35" s="80" t="s">
        <v>102</v>
      </c>
      <c r="B35" s="53" t="s">
        <v>103</v>
      </c>
      <c r="C35" s="80" t="s">
        <v>23</v>
      </c>
      <c r="D35" s="80" t="s">
        <v>104</v>
      </c>
      <c r="E35" s="52" t="s">
        <v>20</v>
      </c>
      <c r="F35" s="53">
        <v>15000</v>
      </c>
      <c r="G35" s="54">
        <v>6.31</v>
      </c>
      <c r="H35" s="54">
        <f t="shared" si="3"/>
        <v>7.83</v>
      </c>
      <c r="I35" s="54">
        <f t="shared" si="4"/>
        <v>117450</v>
      </c>
      <c r="J35" s="92">
        <f t="shared" si="0"/>
        <v>1.5029520552386222E-3</v>
      </c>
    </row>
    <row r="36" spans="1:10" ht="25.5" x14ac:dyDescent="0.2">
      <c r="A36" s="80" t="s">
        <v>105</v>
      </c>
      <c r="B36" s="53" t="s">
        <v>106</v>
      </c>
      <c r="C36" s="80" t="s">
        <v>23</v>
      </c>
      <c r="D36" s="80" t="s">
        <v>107</v>
      </c>
      <c r="E36" s="52" t="s">
        <v>20</v>
      </c>
      <c r="F36" s="53">
        <v>10000</v>
      </c>
      <c r="G36" s="54">
        <v>14.08</v>
      </c>
      <c r="H36" s="54">
        <f t="shared" si="3"/>
        <v>17.48</v>
      </c>
      <c r="I36" s="54">
        <f t="shared" si="4"/>
        <v>174800</v>
      </c>
      <c r="J36" s="92">
        <f t="shared" si="0"/>
        <v>2.2368328587118874E-3</v>
      </c>
    </row>
    <row r="37" spans="1:10" ht="25.5" x14ac:dyDescent="0.2">
      <c r="A37" s="80" t="s">
        <v>108</v>
      </c>
      <c r="B37" s="53" t="s">
        <v>109</v>
      </c>
      <c r="C37" s="80" t="s">
        <v>23</v>
      </c>
      <c r="D37" s="80" t="s">
        <v>110</v>
      </c>
      <c r="E37" s="52" t="s">
        <v>20</v>
      </c>
      <c r="F37" s="53">
        <v>5000</v>
      </c>
      <c r="G37" s="54">
        <v>5.99</v>
      </c>
      <c r="H37" s="54">
        <f t="shared" si="3"/>
        <v>7.44</v>
      </c>
      <c r="I37" s="54">
        <f t="shared" si="4"/>
        <v>37200</v>
      </c>
      <c r="J37" s="92">
        <f t="shared" si="0"/>
        <v>4.760307914421179E-4</v>
      </c>
    </row>
    <row r="38" spans="1:10" ht="25.5" x14ac:dyDescent="0.2">
      <c r="A38" s="80" t="s">
        <v>111</v>
      </c>
      <c r="B38" s="53" t="s">
        <v>112</v>
      </c>
      <c r="C38" s="80" t="s">
        <v>23</v>
      </c>
      <c r="D38" s="80" t="s">
        <v>113</v>
      </c>
      <c r="E38" s="52" t="s">
        <v>20</v>
      </c>
      <c r="F38" s="53">
        <v>5000</v>
      </c>
      <c r="G38" s="54">
        <v>21.64</v>
      </c>
      <c r="H38" s="54">
        <f t="shared" si="3"/>
        <v>26.87</v>
      </c>
      <c r="I38" s="54">
        <f t="shared" si="4"/>
        <v>134350</v>
      </c>
      <c r="J38" s="92">
        <f t="shared" si="0"/>
        <v>1.7192133556518424E-3</v>
      </c>
    </row>
    <row r="39" spans="1:10" ht="25.5" x14ac:dyDescent="0.2">
      <c r="A39" s="80" t="s">
        <v>114</v>
      </c>
      <c r="B39" s="53" t="s">
        <v>115</v>
      </c>
      <c r="C39" s="80" t="s">
        <v>23</v>
      </c>
      <c r="D39" s="80" t="s">
        <v>116</v>
      </c>
      <c r="E39" s="52" t="s">
        <v>28</v>
      </c>
      <c r="F39" s="53">
        <v>2000</v>
      </c>
      <c r="G39" s="54">
        <v>1.97</v>
      </c>
      <c r="H39" s="54">
        <f t="shared" si="3"/>
        <v>2.44</v>
      </c>
      <c r="I39" s="54">
        <f t="shared" si="4"/>
        <v>4880</v>
      </c>
      <c r="J39" s="92">
        <f t="shared" si="0"/>
        <v>6.2447050060148796E-5</v>
      </c>
    </row>
    <row r="40" spans="1:10" ht="25.5" x14ac:dyDescent="0.2">
      <c r="A40" s="80" t="s">
        <v>117</v>
      </c>
      <c r="B40" s="53" t="s">
        <v>118</v>
      </c>
      <c r="C40" s="80" t="s">
        <v>119</v>
      </c>
      <c r="D40" s="80" t="s">
        <v>120</v>
      </c>
      <c r="E40" s="52" t="s">
        <v>20</v>
      </c>
      <c r="F40" s="53">
        <v>90000</v>
      </c>
      <c r="G40" s="54">
        <v>7.48</v>
      </c>
      <c r="H40" s="54">
        <f t="shared" si="3"/>
        <v>9.2899999999999991</v>
      </c>
      <c r="I40" s="54">
        <f t="shared" si="4"/>
        <v>836100</v>
      </c>
      <c r="J40" s="92">
        <f t="shared" si="0"/>
        <v>1.069917593346115E-2</v>
      </c>
    </row>
    <row r="41" spans="1:10" x14ac:dyDescent="0.2">
      <c r="A41" s="80" t="s">
        <v>121</v>
      </c>
      <c r="B41" s="53" t="s">
        <v>122</v>
      </c>
      <c r="C41" s="80" t="s">
        <v>23</v>
      </c>
      <c r="D41" s="80" t="s">
        <v>123</v>
      </c>
      <c r="E41" s="52" t="s">
        <v>28</v>
      </c>
      <c r="F41" s="53">
        <v>20000</v>
      </c>
      <c r="G41" s="54">
        <v>7.89</v>
      </c>
      <c r="H41" s="54">
        <f t="shared" si="3"/>
        <v>9.8000000000000007</v>
      </c>
      <c r="I41" s="54">
        <f t="shared" si="4"/>
        <v>196000</v>
      </c>
      <c r="J41" s="92">
        <f t="shared" si="0"/>
        <v>2.5081192237272881E-3</v>
      </c>
    </row>
    <row r="42" spans="1:10" ht="25.5" x14ac:dyDescent="0.2">
      <c r="A42" s="80" t="s">
        <v>124</v>
      </c>
      <c r="B42" s="53" t="s">
        <v>125</v>
      </c>
      <c r="C42" s="80" t="s">
        <v>23</v>
      </c>
      <c r="D42" s="80" t="s">
        <v>126</v>
      </c>
      <c r="E42" s="52" t="s">
        <v>28</v>
      </c>
      <c r="F42" s="53">
        <v>5000</v>
      </c>
      <c r="G42" s="54">
        <v>31.3</v>
      </c>
      <c r="H42" s="54">
        <f t="shared" si="3"/>
        <v>38.869999999999997</v>
      </c>
      <c r="I42" s="54">
        <f t="shared" si="4"/>
        <v>194350</v>
      </c>
      <c r="J42" s="92">
        <f t="shared" si="0"/>
        <v>2.4870049547520328E-3</v>
      </c>
    </row>
    <row r="43" spans="1:10" x14ac:dyDescent="0.2">
      <c r="A43" s="80" t="s">
        <v>127</v>
      </c>
      <c r="B43" s="53" t="s">
        <v>128</v>
      </c>
      <c r="C43" s="80" t="s">
        <v>79</v>
      </c>
      <c r="D43" s="80" t="s">
        <v>129</v>
      </c>
      <c r="E43" s="52" t="s">
        <v>41</v>
      </c>
      <c r="F43" s="53">
        <v>100</v>
      </c>
      <c r="G43" s="54">
        <v>37.479999999999997</v>
      </c>
      <c r="H43" s="54">
        <f t="shared" si="3"/>
        <v>46.55</v>
      </c>
      <c r="I43" s="54">
        <f t="shared" si="4"/>
        <v>4655</v>
      </c>
      <c r="J43" s="92">
        <f t="shared" si="0"/>
        <v>5.9567831563523085E-5</v>
      </c>
    </row>
    <row r="44" spans="1:10" ht="25.5" x14ac:dyDescent="0.2">
      <c r="A44" s="80" t="s">
        <v>130</v>
      </c>
      <c r="B44" s="53" t="s">
        <v>131</v>
      </c>
      <c r="C44" s="80" t="s">
        <v>23</v>
      </c>
      <c r="D44" s="80" t="s">
        <v>132</v>
      </c>
      <c r="E44" s="52" t="s">
        <v>133</v>
      </c>
      <c r="F44" s="53">
        <v>500</v>
      </c>
      <c r="G44" s="54">
        <v>23.68</v>
      </c>
      <c r="H44" s="54">
        <f t="shared" si="3"/>
        <v>29.41</v>
      </c>
      <c r="I44" s="54">
        <f t="shared" si="4"/>
        <v>14705</v>
      </c>
      <c r="J44" s="92">
        <f t="shared" si="0"/>
        <v>1.8817292441280494E-4</v>
      </c>
    </row>
    <row r="45" spans="1:10" x14ac:dyDescent="0.2">
      <c r="A45" s="80" t="s">
        <v>134</v>
      </c>
      <c r="B45" s="53" t="s">
        <v>135</v>
      </c>
      <c r="C45" s="80" t="s">
        <v>23</v>
      </c>
      <c r="D45" s="80" t="s">
        <v>136</v>
      </c>
      <c r="E45" s="52" t="s">
        <v>133</v>
      </c>
      <c r="F45" s="53">
        <v>1000</v>
      </c>
      <c r="G45" s="54">
        <v>20.74</v>
      </c>
      <c r="H45" s="54">
        <f t="shared" si="3"/>
        <v>25.76</v>
      </c>
      <c r="I45" s="54">
        <f t="shared" si="4"/>
        <v>25760</v>
      </c>
      <c r="J45" s="92">
        <f t="shared" si="0"/>
        <v>3.2963852654701496E-4</v>
      </c>
    </row>
    <row r="46" spans="1:10" x14ac:dyDescent="0.2">
      <c r="A46" s="80" t="s">
        <v>137</v>
      </c>
      <c r="B46" s="53" t="s">
        <v>138</v>
      </c>
      <c r="C46" s="80" t="s">
        <v>23</v>
      </c>
      <c r="D46" s="80" t="s">
        <v>139</v>
      </c>
      <c r="E46" s="52" t="s">
        <v>133</v>
      </c>
      <c r="F46" s="53">
        <v>8400</v>
      </c>
      <c r="G46" s="54">
        <v>3.06</v>
      </c>
      <c r="H46" s="54">
        <f t="shared" si="3"/>
        <v>3.8</v>
      </c>
      <c r="I46" s="54">
        <f t="shared" si="4"/>
        <v>31920</v>
      </c>
      <c r="J46" s="92">
        <f t="shared" si="0"/>
        <v>4.0846513072130119E-4</v>
      </c>
    </row>
    <row r="47" spans="1:10" x14ac:dyDescent="0.2">
      <c r="A47" s="80" t="s">
        <v>140</v>
      </c>
      <c r="B47" s="53" t="s">
        <v>141</v>
      </c>
      <c r="C47" s="80" t="s">
        <v>23</v>
      </c>
      <c r="D47" s="80" t="s">
        <v>142</v>
      </c>
      <c r="E47" s="52" t="s">
        <v>143</v>
      </c>
      <c r="F47" s="53">
        <v>378000</v>
      </c>
      <c r="G47" s="54">
        <v>1.97</v>
      </c>
      <c r="H47" s="54">
        <f t="shared" si="3"/>
        <v>2.44</v>
      </c>
      <c r="I47" s="54">
        <f t="shared" si="4"/>
        <v>922320</v>
      </c>
      <c r="J47" s="92">
        <f t="shared" si="0"/>
        <v>1.1802492461368124E-2</v>
      </c>
    </row>
    <row r="48" spans="1:10" ht="25.5" x14ac:dyDescent="0.2">
      <c r="A48" s="80" t="s">
        <v>144</v>
      </c>
      <c r="B48" s="53" t="s">
        <v>145</v>
      </c>
      <c r="C48" s="80" t="s">
        <v>23</v>
      </c>
      <c r="D48" s="80" t="s">
        <v>146</v>
      </c>
      <c r="E48" s="52" t="s">
        <v>20</v>
      </c>
      <c r="F48" s="53">
        <v>140000</v>
      </c>
      <c r="G48" s="54">
        <v>2.63</v>
      </c>
      <c r="H48" s="54">
        <f t="shared" si="3"/>
        <v>3.26</v>
      </c>
      <c r="I48" s="54">
        <f t="shared" si="4"/>
        <v>456400</v>
      </c>
      <c r="J48" s="92">
        <f t="shared" si="0"/>
        <v>5.8403347638221132E-3</v>
      </c>
    </row>
    <row r="49" spans="1:10" x14ac:dyDescent="0.2">
      <c r="A49" s="78" t="s">
        <v>147</v>
      </c>
      <c r="B49" s="78"/>
      <c r="C49" s="78"/>
      <c r="D49" s="78" t="s">
        <v>148</v>
      </c>
      <c r="E49" s="78"/>
      <c r="F49" s="69"/>
      <c r="G49" s="78"/>
      <c r="H49" s="78"/>
      <c r="I49" s="51">
        <f>SUM(I50:I60)</f>
        <v>5666310</v>
      </c>
      <c r="J49" s="91">
        <f t="shared" si="0"/>
        <v>7.2509086931623307E-2</v>
      </c>
    </row>
    <row r="50" spans="1:10" x14ac:dyDescent="0.2">
      <c r="A50" s="80" t="s">
        <v>149</v>
      </c>
      <c r="B50" s="53" t="s">
        <v>150</v>
      </c>
      <c r="C50" s="80" t="s">
        <v>23</v>
      </c>
      <c r="D50" s="80" t="s">
        <v>151</v>
      </c>
      <c r="E50" s="52" t="s">
        <v>133</v>
      </c>
      <c r="F50" s="53">
        <v>10000</v>
      </c>
      <c r="G50" s="54">
        <v>6.96</v>
      </c>
      <c r="H50" s="54">
        <f t="shared" ref="H50:H60" si="5">TRUNC(G50 * (1 + 24.21 / 100), 2)</f>
        <v>8.64</v>
      </c>
      <c r="I50" s="54">
        <f t="shared" ref="I50:I60" si="6">TRUNC(F50 * H50, 2)</f>
        <v>86400</v>
      </c>
      <c r="J50" s="92">
        <f t="shared" si="0"/>
        <v>1.1056199027042739E-3</v>
      </c>
    </row>
    <row r="51" spans="1:10" x14ac:dyDescent="0.2">
      <c r="A51" s="80" t="s">
        <v>152</v>
      </c>
      <c r="B51" s="53" t="s">
        <v>153</v>
      </c>
      <c r="C51" s="80" t="s">
        <v>23</v>
      </c>
      <c r="D51" s="80" t="s">
        <v>154</v>
      </c>
      <c r="E51" s="52" t="s">
        <v>133</v>
      </c>
      <c r="F51" s="53">
        <v>5000</v>
      </c>
      <c r="G51" s="54">
        <v>9.27</v>
      </c>
      <c r="H51" s="54">
        <f t="shared" si="5"/>
        <v>11.51</v>
      </c>
      <c r="I51" s="54">
        <f t="shared" si="6"/>
        <v>57550</v>
      </c>
      <c r="J51" s="92">
        <f t="shared" si="0"/>
        <v>7.3644010880359904E-4</v>
      </c>
    </row>
    <row r="52" spans="1:10" ht="25.5" x14ac:dyDescent="0.2">
      <c r="A52" s="80" t="s">
        <v>155</v>
      </c>
      <c r="B52" s="53" t="s">
        <v>156</v>
      </c>
      <c r="C52" s="80" t="s">
        <v>119</v>
      </c>
      <c r="D52" s="80" t="s">
        <v>157</v>
      </c>
      <c r="E52" s="52" t="s">
        <v>133</v>
      </c>
      <c r="F52" s="53">
        <v>50000</v>
      </c>
      <c r="G52" s="54">
        <v>3.49</v>
      </c>
      <c r="H52" s="54">
        <f t="shared" si="5"/>
        <v>4.33</v>
      </c>
      <c r="I52" s="54">
        <f t="shared" si="6"/>
        <v>216500</v>
      </c>
      <c r="J52" s="92">
        <f t="shared" si="0"/>
        <v>2.7704480200865197E-3</v>
      </c>
    </row>
    <row r="53" spans="1:10" ht="25.5" x14ac:dyDescent="0.2">
      <c r="A53" s="80" t="s">
        <v>158</v>
      </c>
      <c r="B53" s="53" t="s">
        <v>159</v>
      </c>
      <c r="C53" s="80" t="s">
        <v>23</v>
      </c>
      <c r="D53" s="80" t="s">
        <v>160</v>
      </c>
      <c r="E53" s="52" t="s">
        <v>133</v>
      </c>
      <c r="F53" s="53">
        <v>3000</v>
      </c>
      <c r="G53" s="54">
        <v>20.74</v>
      </c>
      <c r="H53" s="54">
        <f t="shared" si="5"/>
        <v>25.76</v>
      </c>
      <c r="I53" s="54">
        <f t="shared" si="6"/>
        <v>77280</v>
      </c>
      <c r="J53" s="92">
        <f t="shared" si="0"/>
        <v>9.8891557964104495E-4</v>
      </c>
    </row>
    <row r="54" spans="1:10" ht="25.5" x14ac:dyDescent="0.2">
      <c r="A54" s="80" t="s">
        <v>161</v>
      </c>
      <c r="B54" s="53" t="s">
        <v>162</v>
      </c>
      <c r="C54" s="80" t="s">
        <v>23</v>
      </c>
      <c r="D54" s="80" t="s">
        <v>163</v>
      </c>
      <c r="E54" s="52" t="s">
        <v>133</v>
      </c>
      <c r="F54" s="53">
        <v>47000</v>
      </c>
      <c r="G54" s="54">
        <v>2.97</v>
      </c>
      <c r="H54" s="54">
        <f t="shared" si="5"/>
        <v>3.68</v>
      </c>
      <c r="I54" s="54">
        <f t="shared" si="6"/>
        <v>172960</v>
      </c>
      <c r="J54" s="92">
        <f t="shared" si="0"/>
        <v>2.213287249672815E-3</v>
      </c>
    </row>
    <row r="55" spans="1:10" x14ac:dyDescent="0.2">
      <c r="A55" s="80" t="s">
        <v>164</v>
      </c>
      <c r="B55" s="53" t="s">
        <v>165</v>
      </c>
      <c r="C55" s="80" t="s">
        <v>23</v>
      </c>
      <c r="D55" s="80" t="s">
        <v>166</v>
      </c>
      <c r="E55" s="52" t="s">
        <v>143</v>
      </c>
      <c r="F55" s="53">
        <v>1950000</v>
      </c>
      <c r="G55" s="54">
        <v>1.97</v>
      </c>
      <c r="H55" s="54">
        <f t="shared" si="5"/>
        <v>2.44</v>
      </c>
      <c r="I55" s="54">
        <f t="shared" si="6"/>
        <v>4758000</v>
      </c>
      <c r="J55" s="92">
        <f t="shared" si="0"/>
        <v>6.0885873808645082E-2</v>
      </c>
    </row>
    <row r="56" spans="1:10" x14ac:dyDescent="0.2">
      <c r="A56" s="80" t="s">
        <v>167</v>
      </c>
      <c r="B56" s="53" t="s">
        <v>168</v>
      </c>
      <c r="C56" s="80" t="s">
        <v>23</v>
      </c>
      <c r="D56" s="80" t="s">
        <v>169</v>
      </c>
      <c r="E56" s="52" t="s">
        <v>133</v>
      </c>
      <c r="F56" s="53">
        <v>10000</v>
      </c>
      <c r="G56" s="54">
        <v>5.1100000000000003</v>
      </c>
      <c r="H56" s="54">
        <f t="shared" si="5"/>
        <v>6.34</v>
      </c>
      <c r="I56" s="54">
        <f t="shared" si="6"/>
        <v>63400</v>
      </c>
      <c r="J56" s="92">
        <f t="shared" si="0"/>
        <v>8.112997897158676E-4</v>
      </c>
    </row>
    <row r="57" spans="1:10" x14ac:dyDescent="0.2">
      <c r="A57" s="80" t="s">
        <v>170</v>
      </c>
      <c r="B57" s="53" t="s">
        <v>171</v>
      </c>
      <c r="C57" s="80" t="s">
        <v>23</v>
      </c>
      <c r="D57" s="80" t="s">
        <v>172</v>
      </c>
      <c r="E57" s="52" t="s">
        <v>133</v>
      </c>
      <c r="F57" s="53">
        <v>5000</v>
      </c>
      <c r="G57" s="54">
        <v>21.67</v>
      </c>
      <c r="H57" s="54">
        <f t="shared" si="5"/>
        <v>26.91</v>
      </c>
      <c r="I57" s="54">
        <f t="shared" si="6"/>
        <v>134550</v>
      </c>
      <c r="J57" s="92">
        <f t="shared" si="0"/>
        <v>1.7217726609821764E-3</v>
      </c>
    </row>
    <row r="58" spans="1:10" ht="25.5" x14ac:dyDescent="0.2">
      <c r="A58" s="80" t="s">
        <v>173</v>
      </c>
      <c r="B58" s="53" t="s">
        <v>174</v>
      </c>
      <c r="C58" s="80" t="s">
        <v>23</v>
      </c>
      <c r="D58" s="80" t="s">
        <v>175</v>
      </c>
      <c r="E58" s="52" t="s">
        <v>20</v>
      </c>
      <c r="F58" s="53">
        <v>1000</v>
      </c>
      <c r="G58" s="54">
        <v>5.21</v>
      </c>
      <c r="H58" s="54">
        <f t="shared" si="5"/>
        <v>6.47</v>
      </c>
      <c r="I58" s="54">
        <f t="shared" si="6"/>
        <v>6470</v>
      </c>
      <c r="J58" s="92">
        <f t="shared" si="0"/>
        <v>8.2793527436303839E-5</v>
      </c>
    </row>
    <row r="59" spans="1:10" ht="25.5" x14ac:dyDescent="0.2">
      <c r="A59" s="80" t="s">
        <v>176</v>
      </c>
      <c r="B59" s="53" t="s">
        <v>177</v>
      </c>
      <c r="C59" s="80" t="s">
        <v>23</v>
      </c>
      <c r="D59" s="80" t="s">
        <v>178</v>
      </c>
      <c r="E59" s="52" t="s">
        <v>20</v>
      </c>
      <c r="F59" s="53">
        <v>5000</v>
      </c>
      <c r="G59" s="54">
        <v>4.4800000000000004</v>
      </c>
      <c r="H59" s="54">
        <f t="shared" si="5"/>
        <v>5.56</v>
      </c>
      <c r="I59" s="54">
        <f t="shared" si="6"/>
        <v>27800</v>
      </c>
      <c r="J59" s="92">
        <f t="shared" si="0"/>
        <v>3.5574344091642143E-4</v>
      </c>
    </row>
    <row r="60" spans="1:10" ht="25.5" x14ac:dyDescent="0.2">
      <c r="A60" s="80" t="s">
        <v>179</v>
      </c>
      <c r="B60" s="53" t="s">
        <v>180</v>
      </c>
      <c r="C60" s="80" t="s">
        <v>23</v>
      </c>
      <c r="D60" s="80" t="s">
        <v>181</v>
      </c>
      <c r="E60" s="52" t="s">
        <v>20</v>
      </c>
      <c r="F60" s="53">
        <v>20000</v>
      </c>
      <c r="G60" s="54">
        <v>2.64</v>
      </c>
      <c r="H60" s="54">
        <f t="shared" si="5"/>
        <v>3.27</v>
      </c>
      <c r="I60" s="54">
        <f t="shared" si="6"/>
        <v>65400</v>
      </c>
      <c r="J60" s="92">
        <f t="shared" si="0"/>
        <v>8.3689284301920728E-4</v>
      </c>
    </row>
    <row r="61" spans="1:10" x14ac:dyDescent="0.2">
      <c r="A61" s="78" t="s">
        <v>182</v>
      </c>
      <c r="B61" s="78"/>
      <c r="C61" s="78"/>
      <c r="D61" s="78" t="s">
        <v>183</v>
      </c>
      <c r="E61" s="78"/>
      <c r="F61" s="69"/>
      <c r="G61" s="78"/>
      <c r="H61" s="78"/>
      <c r="I61" s="51">
        <f>SUM(I62:I72)</f>
        <v>6395205.7999999998</v>
      </c>
      <c r="J61" s="91">
        <f t="shared" si="0"/>
        <v>8.1836421462613509E-2</v>
      </c>
    </row>
    <row r="62" spans="1:10" s="198" customFormat="1" x14ac:dyDescent="0.2">
      <c r="A62" s="193" t="s">
        <v>184</v>
      </c>
      <c r="B62" s="194" t="s">
        <v>185</v>
      </c>
      <c r="C62" s="193" t="s">
        <v>23</v>
      </c>
      <c r="D62" s="193" t="s">
        <v>186</v>
      </c>
      <c r="E62" s="195" t="s">
        <v>187</v>
      </c>
      <c r="F62" s="194">
        <v>2000</v>
      </c>
      <c r="G62" s="196">
        <f>'Orçamento Analítico '!J490</f>
        <v>84.13</v>
      </c>
      <c r="H62" s="196">
        <f t="shared" ref="H62:H72" si="7">TRUNC(G62 * (1 + 24.21 / 100), 2)</f>
        <v>104.49</v>
      </c>
      <c r="I62" s="196">
        <f t="shared" ref="I62:I72" si="8">TRUNC(F62 * H62, 2)</f>
        <v>208980</v>
      </c>
      <c r="J62" s="197">
        <f t="shared" si="0"/>
        <v>2.6742181396659623E-3</v>
      </c>
    </row>
    <row r="63" spans="1:10" s="204" customFormat="1" x14ac:dyDescent="0.2">
      <c r="A63" s="199" t="s">
        <v>188</v>
      </c>
      <c r="B63" s="200" t="s">
        <v>189</v>
      </c>
      <c r="C63" s="199" t="s">
        <v>23</v>
      </c>
      <c r="D63" s="199" t="s">
        <v>190</v>
      </c>
      <c r="E63" s="201" t="s">
        <v>133</v>
      </c>
      <c r="F63" s="200">
        <v>10000</v>
      </c>
      <c r="G63" s="202">
        <f>'Orçamento Analítico '!J498</f>
        <v>195.03</v>
      </c>
      <c r="H63" s="202">
        <f t="shared" si="7"/>
        <v>242.24</v>
      </c>
      <c r="I63" s="202">
        <f t="shared" si="8"/>
        <v>2422400</v>
      </c>
      <c r="J63" s="203">
        <f t="shared" si="0"/>
        <v>3.0998306161005011E-2</v>
      </c>
    </row>
    <row r="64" spans="1:10" x14ac:dyDescent="0.2">
      <c r="A64" s="80" t="s">
        <v>191</v>
      </c>
      <c r="B64" s="53" t="s">
        <v>192</v>
      </c>
      <c r="C64" s="80" t="s">
        <v>23</v>
      </c>
      <c r="D64" s="80" t="s">
        <v>193</v>
      </c>
      <c r="E64" s="52" t="s">
        <v>133</v>
      </c>
      <c r="F64" s="53">
        <v>3500</v>
      </c>
      <c r="G64" s="54">
        <f>'Orçamento Analítico '!J508</f>
        <v>116.58</v>
      </c>
      <c r="H64" s="54">
        <f t="shared" si="7"/>
        <v>144.80000000000001</v>
      </c>
      <c r="I64" s="54">
        <f t="shared" si="8"/>
        <v>506800</v>
      </c>
      <c r="J64" s="92">
        <f t="shared" si="0"/>
        <v>6.4852797070662728E-3</v>
      </c>
    </row>
    <row r="65" spans="1:10" x14ac:dyDescent="0.2">
      <c r="A65" s="80" t="s">
        <v>194</v>
      </c>
      <c r="B65" s="53" t="s">
        <v>195</v>
      </c>
      <c r="C65" s="80" t="s">
        <v>23</v>
      </c>
      <c r="D65" s="80" t="s">
        <v>196</v>
      </c>
      <c r="E65" s="52" t="s">
        <v>197</v>
      </c>
      <c r="F65" s="53">
        <v>378000</v>
      </c>
      <c r="G65" s="54">
        <v>1.02</v>
      </c>
      <c r="H65" s="54">
        <f t="shared" si="7"/>
        <v>1.26</v>
      </c>
      <c r="I65" s="54">
        <f t="shared" si="8"/>
        <v>476280</v>
      </c>
      <c r="J65" s="92">
        <f t="shared" si="0"/>
        <v>6.0947297136573096E-3</v>
      </c>
    </row>
    <row r="66" spans="1:10" x14ac:dyDescent="0.2">
      <c r="A66" s="80" t="s">
        <v>198</v>
      </c>
      <c r="B66" s="53" t="s">
        <v>199</v>
      </c>
      <c r="C66" s="80" t="s">
        <v>23</v>
      </c>
      <c r="D66" s="80" t="s">
        <v>200</v>
      </c>
      <c r="E66" s="52" t="s">
        <v>28</v>
      </c>
      <c r="F66" s="53">
        <v>60000</v>
      </c>
      <c r="G66" s="54">
        <v>35.06</v>
      </c>
      <c r="H66" s="54">
        <f t="shared" si="7"/>
        <v>43.54</v>
      </c>
      <c r="I66" s="54">
        <f t="shared" si="8"/>
        <v>2612400</v>
      </c>
      <c r="J66" s="92">
        <f t="shared" si="0"/>
        <v>3.3429646224822279E-2</v>
      </c>
    </row>
    <row r="67" spans="1:10" ht="25.5" x14ac:dyDescent="0.2">
      <c r="A67" s="80" t="s">
        <v>201</v>
      </c>
      <c r="B67" s="53" t="s">
        <v>202</v>
      </c>
      <c r="C67" s="80" t="s">
        <v>23</v>
      </c>
      <c r="D67" s="80" t="s">
        <v>203</v>
      </c>
      <c r="E67" s="52" t="s">
        <v>41</v>
      </c>
      <c r="F67" s="53">
        <v>100</v>
      </c>
      <c r="G67" s="54">
        <v>378.57</v>
      </c>
      <c r="H67" s="54">
        <f t="shared" si="7"/>
        <v>470.22</v>
      </c>
      <c r="I67" s="54">
        <f t="shared" si="8"/>
        <v>47022</v>
      </c>
      <c r="J67" s="92">
        <f t="shared" si="0"/>
        <v>6.0171827621481903E-4</v>
      </c>
    </row>
    <row r="68" spans="1:10" ht="25.5" x14ac:dyDescent="0.2">
      <c r="A68" s="80" t="s">
        <v>204</v>
      </c>
      <c r="B68" s="53" t="s">
        <v>205</v>
      </c>
      <c r="C68" s="80" t="s">
        <v>23</v>
      </c>
      <c r="D68" s="80" t="s">
        <v>206</v>
      </c>
      <c r="E68" s="52" t="s">
        <v>41</v>
      </c>
      <c r="F68" s="53">
        <v>100</v>
      </c>
      <c r="G68" s="54">
        <v>127.05</v>
      </c>
      <c r="H68" s="54">
        <f t="shared" si="7"/>
        <v>157.80000000000001</v>
      </c>
      <c r="I68" s="54">
        <f t="shared" si="8"/>
        <v>15780</v>
      </c>
      <c r="J68" s="92">
        <f t="shared" si="0"/>
        <v>2.0192919056335001E-4</v>
      </c>
    </row>
    <row r="69" spans="1:10" x14ac:dyDescent="0.2">
      <c r="A69" s="80" t="s">
        <v>207</v>
      </c>
      <c r="B69" s="53" t="s">
        <v>208</v>
      </c>
      <c r="C69" s="80" t="s">
        <v>23</v>
      </c>
      <c r="D69" s="80" t="s">
        <v>209</v>
      </c>
      <c r="E69" s="52" t="s">
        <v>28</v>
      </c>
      <c r="F69" s="53">
        <v>20</v>
      </c>
      <c r="G69" s="54">
        <v>909.83</v>
      </c>
      <c r="H69" s="54">
        <f t="shared" si="7"/>
        <v>1130.0899999999999</v>
      </c>
      <c r="I69" s="54">
        <f t="shared" si="8"/>
        <v>22601.8</v>
      </c>
      <c r="J69" s="92">
        <f t="shared" si="0"/>
        <v>2.8922453607571131E-4</v>
      </c>
    </row>
    <row r="70" spans="1:10" x14ac:dyDescent="0.2">
      <c r="A70" s="80" t="s">
        <v>210</v>
      </c>
      <c r="B70" s="53" t="s">
        <v>211</v>
      </c>
      <c r="C70" s="80" t="s">
        <v>23</v>
      </c>
      <c r="D70" s="80" t="s">
        <v>212</v>
      </c>
      <c r="E70" s="52" t="s">
        <v>28</v>
      </c>
      <c r="F70" s="53">
        <v>20</v>
      </c>
      <c r="G70" s="54">
        <v>1516.55</v>
      </c>
      <c r="H70" s="54">
        <f t="shared" si="7"/>
        <v>1883.7</v>
      </c>
      <c r="I70" s="54">
        <f t="shared" si="8"/>
        <v>37674</v>
      </c>
      <c r="J70" s="92">
        <f t="shared" si="0"/>
        <v>4.8209634507500942E-4</v>
      </c>
    </row>
    <row r="71" spans="1:10" ht="25.5" x14ac:dyDescent="0.2">
      <c r="A71" s="80" t="s">
        <v>213</v>
      </c>
      <c r="B71" s="53" t="s">
        <v>214</v>
      </c>
      <c r="C71" s="80" t="s">
        <v>23</v>
      </c>
      <c r="D71" s="80" t="s">
        <v>215</v>
      </c>
      <c r="E71" s="52" t="s">
        <v>41</v>
      </c>
      <c r="F71" s="53">
        <v>100</v>
      </c>
      <c r="G71" s="54">
        <v>119.96</v>
      </c>
      <c r="H71" s="54">
        <f t="shared" si="7"/>
        <v>149</v>
      </c>
      <c r="I71" s="54">
        <f t="shared" si="8"/>
        <v>14900</v>
      </c>
      <c r="J71" s="92">
        <f t="shared" si="0"/>
        <v>1.9066824710988056E-4</v>
      </c>
    </row>
    <row r="72" spans="1:10" ht="25.5" x14ac:dyDescent="0.2">
      <c r="A72" s="80" t="s">
        <v>216</v>
      </c>
      <c r="B72" s="53" t="s">
        <v>217</v>
      </c>
      <c r="C72" s="80" t="s">
        <v>23</v>
      </c>
      <c r="D72" s="80" t="s">
        <v>218</v>
      </c>
      <c r="E72" s="52" t="s">
        <v>41</v>
      </c>
      <c r="F72" s="53">
        <v>100</v>
      </c>
      <c r="G72" s="54">
        <v>244.49</v>
      </c>
      <c r="H72" s="54">
        <f t="shared" si="7"/>
        <v>303.68</v>
      </c>
      <c r="I72" s="54">
        <f t="shared" si="8"/>
        <v>30368</v>
      </c>
      <c r="J72" s="92">
        <f t="shared" ref="J72:J116" si="9">I72 / 78146205.39</f>
        <v>3.8860492135790959E-4</v>
      </c>
    </row>
    <row r="73" spans="1:10" x14ac:dyDescent="0.2">
      <c r="A73" s="78" t="s">
        <v>219</v>
      </c>
      <c r="B73" s="78"/>
      <c r="C73" s="78"/>
      <c r="D73" s="78" t="s">
        <v>220</v>
      </c>
      <c r="E73" s="78"/>
      <c r="F73" s="69"/>
      <c r="G73" s="78"/>
      <c r="H73" s="78"/>
      <c r="I73" s="51">
        <f>SUM(I74:I84)</f>
        <v>46607082</v>
      </c>
      <c r="J73" s="91">
        <f t="shared" si="9"/>
        <v>0.59640876696956147</v>
      </c>
    </row>
    <row r="74" spans="1:10" x14ac:dyDescent="0.2">
      <c r="A74" s="80" t="s">
        <v>221</v>
      </c>
      <c r="B74" s="53" t="s">
        <v>222</v>
      </c>
      <c r="C74" s="80" t="s">
        <v>23</v>
      </c>
      <c r="D74" s="80" t="s">
        <v>223</v>
      </c>
      <c r="E74" s="52" t="s">
        <v>20</v>
      </c>
      <c r="F74" s="53">
        <v>140000</v>
      </c>
      <c r="G74" s="54">
        <v>2.64</v>
      </c>
      <c r="H74" s="54">
        <f t="shared" ref="H74:H84" si="10">TRUNC(G74 * (1 + 24.21 / 100), 2)</f>
        <v>3.27</v>
      </c>
      <c r="I74" s="54">
        <f t="shared" ref="I74:I84" si="11">TRUNC(F74 * H74, 2)</f>
        <v>457800</v>
      </c>
      <c r="J74" s="92">
        <f t="shared" si="9"/>
        <v>5.8582499011344512E-3</v>
      </c>
    </row>
    <row r="75" spans="1:10" ht="25.5" x14ac:dyDescent="0.2">
      <c r="A75" s="80" t="s">
        <v>224</v>
      </c>
      <c r="B75" s="53" t="s">
        <v>225</v>
      </c>
      <c r="C75" s="80" t="s">
        <v>23</v>
      </c>
      <c r="D75" s="80" t="s">
        <v>226</v>
      </c>
      <c r="E75" s="52" t="s">
        <v>133</v>
      </c>
      <c r="F75" s="53">
        <v>10000</v>
      </c>
      <c r="G75" s="54">
        <v>202.07</v>
      </c>
      <c r="H75" s="54">
        <f t="shared" si="10"/>
        <v>250.99</v>
      </c>
      <c r="I75" s="54">
        <f t="shared" si="11"/>
        <v>2509900</v>
      </c>
      <c r="J75" s="92">
        <f t="shared" si="9"/>
        <v>3.211800224302612E-2</v>
      </c>
    </row>
    <row r="76" spans="1:10" ht="25.5" x14ac:dyDescent="0.2">
      <c r="A76" s="80" t="s">
        <v>227</v>
      </c>
      <c r="B76" s="53" t="s">
        <v>228</v>
      </c>
      <c r="C76" s="80" t="s">
        <v>23</v>
      </c>
      <c r="D76" s="80" t="s">
        <v>229</v>
      </c>
      <c r="E76" s="52" t="s">
        <v>133</v>
      </c>
      <c r="F76" s="53">
        <v>21000</v>
      </c>
      <c r="G76" s="54">
        <v>208.33</v>
      </c>
      <c r="H76" s="54">
        <f t="shared" si="10"/>
        <v>258.76</v>
      </c>
      <c r="I76" s="54">
        <f t="shared" si="11"/>
        <v>5433960</v>
      </c>
      <c r="J76" s="92">
        <f t="shared" si="9"/>
        <v>6.9535813964107823E-2</v>
      </c>
    </row>
    <row r="77" spans="1:10" ht="25.5" x14ac:dyDescent="0.2">
      <c r="A77" s="80" t="s">
        <v>230</v>
      </c>
      <c r="B77" s="53" t="s">
        <v>232</v>
      </c>
      <c r="C77" s="80" t="s">
        <v>79</v>
      </c>
      <c r="D77" s="80" t="s">
        <v>858</v>
      </c>
      <c r="E77" s="52" t="s">
        <v>20</v>
      </c>
      <c r="F77" s="53">
        <v>210000</v>
      </c>
      <c r="G77" s="54">
        <v>4.0199999999999996</v>
      </c>
      <c r="H77" s="54">
        <f t="shared" si="10"/>
        <v>4.99</v>
      </c>
      <c r="I77" s="54">
        <f t="shared" si="11"/>
        <v>1047900</v>
      </c>
      <c r="J77" s="92">
        <f t="shared" si="9"/>
        <v>1.3409480278284822E-2</v>
      </c>
    </row>
    <row r="78" spans="1:10" x14ac:dyDescent="0.2">
      <c r="A78" s="80" t="s">
        <v>231</v>
      </c>
      <c r="B78" s="53" t="s">
        <v>234</v>
      </c>
      <c r="C78" s="80" t="s">
        <v>23</v>
      </c>
      <c r="D78" s="80" t="s">
        <v>235</v>
      </c>
      <c r="E78" s="52" t="s">
        <v>20</v>
      </c>
      <c r="F78" s="53">
        <v>420000</v>
      </c>
      <c r="G78" s="54">
        <v>2.4700000000000002</v>
      </c>
      <c r="H78" s="54">
        <f t="shared" si="10"/>
        <v>3.06</v>
      </c>
      <c r="I78" s="54">
        <f t="shared" si="11"/>
        <v>1285200</v>
      </c>
      <c r="J78" s="92">
        <f t="shared" si="9"/>
        <v>1.6446096052726074E-2</v>
      </c>
    </row>
    <row r="79" spans="1:10" ht="25.5" x14ac:dyDescent="0.2">
      <c r="A79" s="80" t="s">
        <v>233</v>
      </c>
      <c r="B79" s="53" t="s">
        <v>237</v>
      </c>
      <c r="C79" s="80" t="s">
        <v>119</v>
      </c>
      <c r="D79" s="80" t="s">
        <v>238</v>
      </c>
      <c r="E79" s="52" t="s">
        <v>133</v>
      </c>
      <c r="F79" s="53">
        <v>3000</v>
      </c>
      <c r="G79" s="54">
        <v>1467.85</v>
      </c>
      <c r="H79" s="54">
        <f t="shared" si="10"/>
        <v>1823.21</v>
      </c>
      <c r="I79" s="54">
        <f t="shared" si="11"/>
        <v>5469630</v>
      </c>
      <c r="J79" s="92">
        <f t="shared" si="9"/>
        <v>6.9992266069772879E-2</v>
      </c>
    </row>
    <row r="80" spans="1:10" ht="38.25" x14ac:dyDescent="0.2">
      <c r="A80" s="80" t="s">
        <v>236</v>
      </c>
      <c r="B80" s="53" t="s">
        <v>240</v>
      </c>
      <c r="C80" s="80" t="s">
        <v>119</v>
      </c>
      <c r="D80" s="80" t="s">
        <v>241</v>
      </c>
      <c r="E80" s="52" t="s">
        <v>133</v>
      </c>
      <c r="F80" s="53">
        <v>9600</v>
      </c>
      <c r="G80" s="54">
        <v>1694.49</v>
      </c>
      <c r="H80" s="54">
        <f t="shared" si="10"/>
        <v>2104.7199999999998</v>
      </c>
      <c r="I80" s="54">
        <f t="shared" si="11"/>
        <v>20205312</v>
      </c>
      <c r="J80" s="92">
        <f t="shared" si="9"/>
        <v>0.25855781351330437</v>
      </c>
    </row>
    <row r="81" spans="1:10" ht="25.5" x14ac:dyDescent="0.2">
      <c r="A81" s="80" t="s">
        <v>239</v>
      </c>
      <c r="B81" s="53" t="s">
        <v>244</v>
      </c>
      <c r="C81" s="80" t="s">
        <v>119</v>
      </c>
      <c r="D81" s="80" t="s">
        <v>245</v>
      </c>
      <c r="E81" s="52" t="s">
        <v>20</v>
      </c>
      <c r="F81" s="53">
        <v>70000</v>
      </c>
      <c r="G81" s="54">
        <v>45.71</v>
      </c>
      <c r="H81" s="54">
        <f t="shared" si="10"/>
        <v>56.77</v>
      </c>
      <c r="I81" s="54">
        <f t="shared" si="11"/>
        <v>3973900</v>
      </c>
      <c r="J81" s="92">
        <f t="shared" si="9"/>
        <v>5.0852117261070764E-2</v>
      </c>
    </row>
    <row r="82" spans="1:10" x14ac:dyDescent="0.2">
      <c r="A82" s="80" t="s">
        <v>242</v>
      </c>
      <c r="B82" s="53" t="s">
        <v>195</v>
      </c>
      <c r="C82" s="80" t="s">
        <v>23</v>
      </c>
      <c r="D82" s="80" t="s">
        <v>196</v>
      </c>
      <c r="E82" s="52" t="s">
        <v>197</v>
      </c>
      <c r="F82" s="53">
        <v>3990000</v>
      </c>
      <c r="G82" s="54">
        <v>1.02</v>
      </c>
      <c r="H82" s="54">
        <f t="shared" si="10"/>
        <v>1.26</v>
      </c>
      <c r="I82" s="54">
        <f t="shared" si="11"/>
        <v>5027400</v>
      </c>
      <c r="J82" s="92">
        <f t="shared" si="9"/>
        <v>6.4333258088604933E-2</v>
      </c>
    </row>
    <row r="83" spans="1:10" ht="38.25" x14ac:dyDescent="0.2">
      <c r="A83" s="80" t="s">
        <v>243</v>
      </c>
      <c r="B83" s="53" t="s">
        <v>807</v>
      </c>
      <c r="C83" s="80" t="s">
        <v>79</v>
      </c>
      <c r="D83" s="80" t="s">
        <v>859</v>
      </c>
      <c r="E83" s="52" t="s">
        <v>20</v>
      </c>
      <c r="F83" s="53">
        <v>3000</v>
      </c>
      <c r="G83" s="54">
        <v>64.64</v>
      </c>
      <c r="H83" s="54">
        <f t="shared" si="10"/>
        <v>80.28</v>
      </c>
      <c r="I83" s="54">
        <f t="shared" si="11"/>
        <v>240840</v>
      </c>
      <c r="J83" s="92">
        <f t="shared" si="9"/>
        <v>3.0819154787881634E-3</v>
      </c>
    </row>
    <row r="84" spans="1:10" ht="25.5" x14ac:dyDescent="0.2">
      <c r="A84" s="80" t="s">
        <v>246</v>
      </c>
      <c r="B84" s="53" t="s">
        <v>860</v>
      </c>
      <c r="C84" s="80" t="s">
        <v>861</v>
      </c>
      <c r="D84" s="80" t="s">
        <v>862</v>
      </c>
      <c r="E84" s="52" t="s">
        <v>133</v>
      </c>
      <c r="F84" s="53">
        <v>11000</v>
      </c>
      <c r="G84" s="54">
        <v>69.92</v>
      </c>
      <c r="H84" s="54">
        <f t="shared" si="10"/>
        <v>86.84</v>
      </c>
      <c r="I84" s="54">
        <f t="shared" si="11"/>
        <v>955240</v>
      </c>
      <c r="J84" s="92">
        <f t="shared" si="9"/>
        <v>1.2223754118741095E-2</v>
      </c>
    </row>
    <row r="85" spans="1:10" x14ac:dyDescent="0.2">
      <c r="A85" s="78" t="s">
        <v>247</v>
      </c>
      <c r="B85" s="78"/>
      <c r="C85" s="78"/>
      <c r="D85" s="78" t="s">
        <v>248</v>
      </c>
      <c r="E85" s="78"/>
      <c r="F85" s="69"/>
      <c r="G85" s="78"/>
      <c r="H85" s="78"/>
      <c r="I85" s="51">
        <f>SUM(I86:I100)</f>
        <v>8148151</v>
      </c>
      <c r="J85" s="91">
        <f t="shared" si="9"/>
        <v>0.10426803143333023</v>
      </c>
    </row>
    <row r="86" spans="1:10" x14ac:dyDescent="0.2">
      <c r="A86" s="80" t="s">
        <v>249</v>
      </c>
      <c r="B86" s="53" t="s">
        <v>253</v>
      </c>
      <c r="C86" s="80" t="s">
        <v>23</v>
      </c>
      <c r="D86" s="80" t="s">
        <v>254</v>
      </c>
      <c r="E86" s="52" t="s">
        <v>255</v>
      </c>
      <c r="F86" s="53">
        <v>5000</v>
      </c>
      <c r="G86" s="54">
        <v>12.64</v>
      </c>
      <c r="H86" s="54">
        <f t="shared" ref="H86:H100" si="12">TRUNC(G86 * (1 + 24.21 / 100), 2)</f>
        <v>15.7</v>
      </c>
      <c r="I86" s="54">
        <f t="shared" ref="I86:I100" si="13">TRUNC(F86 * H86, 2)</f>
        <v>78500</v>
      </c>
      <c r="J86" s="92">
        <f t="shared" si="9"/>
        <v>1.0045273421560822E-3</v>
      </c>
    </row>
    <row r="87" spans="1:10" x14ac:dyDescent="0.2">
      <c r="A87" s="80" t="s">
        <v>252</v>
      </c>
      <c r="B87" s="53" t="s">
        <v>808</v>
      </c>
      <c r="C87" s="80" t="s">
        <v>19</v>
      </c>
      <c r="D87" s="80" t="s">
        <v>257</v>
      </c>
      <c r="E87" s="52" t="s">
        <v>133</v>
      </c>
      <c r="F87" s="53">
        <v>100</v>
      </c>
      <c r="G87" s="54">
        <v>158.88</v>
      </c>
      <c r="H87" s="54">
        <f t="shared" si="12"/>
        <v>197.34</v>
      </c>
      <c r="I87" s="54">
        <f t="shared" si="13"/>
        <v>19734</v>
      </c>
      <c r="J87" s="92">
        <f t="shared" si="9"/>
        <v>2.5252665694405253E-4</v>
      </c>
    </row>
    <row r="88" spans="1:10" ht="38.25" x14ac:dyDescent="0.2">
      <c r="A88" s="80" t="s">
        <v>256</v>
      </c>
      <c r="B88" s="53" t="s">
        <v>259</v>
      </c>
      <c r="C88" s="80" t="s">
        <v>23</v>
      </c>
      <c r="D88" s="80" t="s">
        <v>260</v>
      </c>
      <c r="E88" s="52" t="s">
        <v>133</v>
      </c>
      <c r="F88" s="53">
        <v>100</v>
      </c>
      <c r="G88" s="54">
        <v>671.33</v>
      </c>
      <c r="H88" s="54">
        <f t="shared" si="12"/>
        <v>833.85</v>
      </c>
      <c r="I88" s="54">
        <f t="shared" si="13"/>
        <v>83385</v>
      </c>
      <c r="J88" s="92">
        <f t="shared" si="9"/>
        <v>1.0670383748494893E-3</v>
      </c>
    </row>
    <row r="89" spans="1:10" ht="38.25" x14ac:dyDescent="0.2">
      <c r="A89" s="80" t="s">
        <v>258</v>
      </c>
      <c r="B89" s="53" t="s">
        <v>262</v>
      </c>
      <c r="C89" s="80" t="s">
        <v>23</v>
      </c>
      <c r="D89" s="80" t="s">
        <v>263</v>
      </c>
      <c r="E89" s="52" t="s">
        <v>133</v>
      </c>
      <c r="F89" s="53">
        <v>100</v>
      </c>
      <c r="G89" s="54">
        <v>711.84</v>
      </c>
      <c r="H89" s="54">
        <f t="shared" si="12"/>
        <v>884.17</v>
      </c>
      <c r="I89" s="54">
        <f t="shared" si="13"/>
        <v>88417</v>
      </c>
      <c r="J89" s="92">
        <f t="shared" si="9"/>
        <v>1.1314304969606919E-3</v>
      </c>
    </row>
    <row r="90" spans="1:10" ht="38.25" x14ac:dyDescent="0.2">
      <c r="A90" s="80" t="s">
        <v>261</v>
      </c>
      <c r="B90" s="53" t="s">
        <v>265</v>
      </c>
      <c r="C90" s="80" t="s">
        <v>23</v>
      </c>
      <c r="D90" s="80" t="s">
        <v>266</v>
      </c>
      <c r="E90" s="52" t="s">
        <v>133</v>
      </c>
      <c r="F90" s="53">
        <v>200</v>
      </c>
      <c r="G90" s="54">
        <v>712.08</v>
      </c>
      <c r="H90" s="54">
        <f t="shared" si="12"/>
        <v>884.47</v>
      </c>
      <c r="I90" s="54">
        <f t="shared" si="13"/>
        <v>176894</v>
      </c>
      <c r="J90" s="92">
        <f t="shared" si="9"/>
        <v>2.2636287855204839E-3</v>
      </c>
    </row>
    <row r="91" spans="1:10" ht="38.25" x14ac:dyDescent="0.2">
      <c r="A91" s="80" t="s">
        <v>264</v>
      </c>
      <c r="B91" s="53" t="s">
        <v>268</v>
      </c>
      <c r="C91" s="80" t="s">
        <v>23</v>
      </c>
      <c r="D91" s="80" t="s">
        <v>269</v>
      </c>
      <c r="E91" s="52" t="s">
        <v>133</v>
      </c>
      <c r="F91" s="53">
        <v>200</v>
      </c>
      <c r="G91" s="54">
        <v>729.68</v>
      </c>
      <c r="H91" s="54">
        <f t="shared" si="12"/>
        <v>906.33</v>
      </c>
      <c r="I91" s="54">
        <f t="shared" si="13"/>
        <v>181266</v>
      </c>
      <c r="J91" s="92">
        <f t="shared" si="9"/>
        <v>2.3195752000415844E-3</v>
      </c>
    </row>
    <row r="92" spans="1:10" ht="38.25" x14ac:dyDescent="0.2">
      <c r="A92" s="80" t="s">
        <v>267</v>
      </c>
      <c r="B92" s="53" t="s">
        <v>271</v>
      </c>
      <c r="C92" s="80" t="s">
        <v>23</v>
      </c>
      <c r="D92" s="80" t="s">
        <v>272</v>
      </c>
      <c r="E92" s="52" t="s">
        <v>28</v>
      </c>
      <c r="F92" s="53">
        <v>60000</v>
      </c>
      <c r="G92" s="54">
        <v>45.43</v>
      </c>
      <c r="H92" s="54">
        <f t="shared" si="12"/>
        <v>56.42</v>
      </c>
      <c r="I92" s="54">
        <f t="shared" si="13"/>
        <v>3385200</v>
      </c>
      <c r="J92" s="92">
        <f t="shared" si="9"/>
        <v>4.3318802021232727E-2</v>
      </c>
    </row>
    <row r="93" spans="1:10" x14ac:dyDescent="0.2">
      <c r="A93" s="80" t="s">
        <v>270</v>
      </c>
      <c r="B93" s="53" t="s">
        <v>274</v>
      </c>
      <c r="C93" s="80" t="s">
        <v>23</v>
      </c>
      <c r="D93" s="80" t="s">
        <v>275</v>
      </c>
      <c r="E93" s="52" t="s">
        <v>20</v>
      </c>
      <c r="F93" s="53">
        <v>30000</v>
      </c>
      <c r="G93" s="54">
        <v>48.42</v>
      </c>
      <c r="H93" s="54">
        <f t="shared" si="12"/>
        <v>60.14</v>
      </c>
      <c r="I93" s="54">
        <f t="shared" si="13"/>
        <v>1804200</v>
      </c>
      <c r="J93" s="92">
        <f t="shared" si="9"/>
        <v>2.3087493384942717E-2</v>
      </c>
    </row>
    <row r="94" spans="1:10" s="198" customFormat="1" x14ac:dyDescent="0.2">
      <c r="A94" s="193" t="s">
        <v>273</v>
      </c>
      <c r="B94" s="194" t="s">
        <v>277</v>
      </c>
      <c r="C94" s="193" t="s">
        <v>23</v>
      </c>
      <c r="D94" s="193" t="s">
        <v>278</v>
      </c>
      <c r="E94" s="195" t="s">
        <v>20</v>
      </c>
      <c r="F94" s="194">
        <v>10000</v>
      </c>
      <c r="G94" s="196">
        <f>'Orçamento Analítico '!J863</f>
        <v>56.59</v>
      </c>
      <c r="H94" s="196">
        <f t="shared" si="12"/>
        <v>70.290000000000006</v>
      </c>
      <c r="I94" s="196">
        <f t="shared" si="13"/>
        <v>702900</v>
      </c>
      <c r="J94" s="197">
        <f t="shared" si="9"/>
        <v>8.9946785834587283E-3</v>
      </c>
    </row>
    <row r="95" spans="1:10" ht="25.5" x14ac:dyDescent="0.2">
      <c r="A95" s="80" t="s">
        <v>276</v>
      </c>
      <c r="B95" s="53" t="s">
        <v>280</v>
      </c>
      <c r="C95" s="80" t="s">
        <v>119</v>
      </c>
      <c r="D95" s="80" t="s">
        <v>281</v>
      </c>
      <c r="E95" s="52" t="s">
        <v>20</v>
      </c>
      <c r="F95" s="53">
        <v>5000</v>
      </c>
      <c r="G95" s="54">
        <v>75.12</v>
      </c>
      <c r="H95" s="54">
        <f t="shared" si="12"/>
        <v>93.3</v>
      </c>
      <c r="I95" s="54">
        <f t="shared" si="13"/>
        <v>466500</v>
      </c>
      <c r="J95" s="92">
        <f t="shared" si="9"/>
        <v>5.9695796830039789E-3</v>
      </c>
    </row>
    <row r="96" spans="1:10" ht="38.25" x14ac:dyDescent="0.2">
      <c r="A96" s="80" t="s">
        <v>279</v>
      </c>
      <c r="B96" s="53" t="s">
        <v>283</v>
      </c>
      <c r="C96" s="80" t="s">
        <v>119</v>
      </c>
      <c r="D96" s="80" t="s">
        <v>284</v>
      </c>
      <c r="E96" s="52" t="s">
        <v>20</v>
      </c>
      <c r="F96" s="53">
        <v>10000</v>
      </c>
      <c r="G96" s="54">
        <v>67.83</v>
      </c>
      <c r="H96" s="54">
        <f t="shared" si="12"/>
        <v>84.25</v>
      </c>
      <c r="I96" s="54">
        <f t="shared" si="13"/>
        <v>842500</v>
      </c>
      <c r="J96" s="92">
        <f t="shared" si="9"/>
        <v>1.0781073704031837E-2</v>
      </c>
    </row>
    <row r="97" spans="1:10" x14ac:dyDescent="0.2">
      <c r="A97" s="80" t="s">
        <v>282</v>
      </c>
      <c r="B97" s="53" t="s">
        <v>286</v>
      </c>
      <c r="C97" s="80" t="s">
        <v>23</v>
      </c>
      <c r="D97" s="80" t="s">
        <v>287</v>
      </c>
      <c r="E97" s="52" t="s">
        <v>20</v>
      </c>
      <c r="F97" s="53">
        <v>5000</v>
      </c>
      <c r="G97" s="54">
        <v>19.829999999999998</v>
      </c>
      <c r="H97" s="54">
        <f t="shared" si="12"/>
        <v>24.63</v>
      </c>
      <c r="I97" s="54">
        <f t="shared" si="13"/>
        <v>123150</v>
      </c>
      <c r="J97" s="92">
        <f t="shared" si="9"/>
        <v>1.5758922571531403E-3</v>
      </c>
    </row>
    <row r="98" spans="1:10" ht="51" x14ac:dyDescent="0.2">
      <c r="A98" s="80" t="s">
        <v>285</v>
      </c>
      <c r="B98" s="53" t="s">
        <v>809</v>
      </c>
      <c r="C98" s="80" t="s">
        <v>19</v>
      </c>
      <c r="D98" s="80" t="s">
        <v>289</v>
      </c>
      <c r="E98" s="52" t="s">
        <v>20</v>
      </c>
      <c r="F98" s="53">
        <v>500</v>
      </c>
      <c r="G98" s="54">
        <v>123.74</v>
      </c>
      <c r="H98" s="54">
        <f t="shared" si="12"/>
        <v>153.69</v>
      </c>
      <c r="I98" s="54">
        <f t="shared" si="13"/>
        <v>76845</v>
      </c>
      <c r="J98" s="92">
        <f t="shared" si="9"/>
        <v>9.8334909054756847E-4</v>
      </c>
    </row>
    <row r="99" spans="1:10" ht="51" x14ac:dyDescent="0.2">
      <c r="A99" s="80" t="s">
        <v>288</v>
      </c>
      <c r="B99" s="53" t="s">
        <v>810</v>
      </c>
      <c r="C99" s="80" t="s">
        <v>19</v>
      </c>
      <c r="D99" s="80" t="s">
        <v>291</v>
      </c>
      <c r="E99" s="52" t="s">
        <v>20</v>
      </c>
      <c r="F99" s="53">
        <v>500</v>
      </c>
      <c r="G99" s="54">
        <v>123.3</v>
      </c>
      <c r="H99" s="54">
        <f t="shared" si="12"/>
        <v>153.15</v>
      </c>
      <c r="I99" s="54">
        <f t="shared" si="13"/>
        <v>76575</v>
      </c>
      <c r="J99" s="92">
        <f t="shared" si="9"/>
        <v>9.7989402835161775E-4</v>
      </c>
    </row>
    <row r="100" spans="1:10" ht="25.5" x14ac:dyDescent="0.2">
      <c r="A100" s="80" t="s">
        <v>290</v>
      </c>
      <c r="B100" s="53" t="s">
        <v>250</v>
      </c>
      <c r="C100" s="80" t="s">
        <v>79</v>
      </c>
      <c r="D100" s="80" t="s">
        <v>251</v>
      </c>
      <c r="E100" s="52" t="s">
        <v>20</v>
      </c>
      <c r="F100" s="53">
        <v>500</v>
      </c>
      <c r="G100" s="54">
        <v>67.77</v>
      </c>
      <c r="H100" s="54">
        <f t="shared" si="12"/>
        <v>84.17</v>
      </c>
      <c r="I100" s="54">
        <f t="shared" si="13"/>
        <v>42085</v>
      </c>
      <c r="J100" s="92">
        <f t="shared" si="9"/>
        <v>5.3854182413552503E-4</v>
      </c>
    </row>
    <row r="101" spans="1:10" x14ac:dyDescent="0.2">
      <c r="A101" s="78" t="s">
        <v>292</v>
      </c>
      <c r="B101" s="78"/>
      <c r="C101" s="78"/>
      <c r="D101" s="78" t="s">
        <v>293</v>
      </c>
      <c r="E101" s="78"/>
      <c r="F101" s="69"/>
      <c r="G101" s="78"/>
      <c r="H101" s="78"/>
      <c r="I101" s="51">
        <f>SUM(I102:I109)</f>
        <v>314803.5</v>
      </c>
      <c r="J101" s="91">
        <f t="shared" si="9"/>
        <v>4.0283913777889452E-3</v>
      </c>
    </row>
    <row r="102" spans="1:10" ht="25.5" x14ac:dyDescent="0.2">
      <c r="A102" s="80" t="s">
        <v>294</v>
      </c>
      <c r="B102" s="53" t="s">
        <v>295</v>
      </c>
      <c r="C102" s="80" t="s">
        <v>23</v>
      </c>
      <c r="D102" s="80" t="s">
        <v>296</v>
      </c>
      <c r="E102" s="52" t="s">
        <v>297</v>
      </c>
      <c r="F102" s="53">
        <v>200</v>
      </c>
      <c r="G102" s="54">
        <v>136.99</v>
      </c>
      <c r="H102" s="54">
        <f t="shared" ref="H102:H109" si="14">TRUNC(G102 * (1 + 24.21 / 100), 2)</f>
        <v>170.15</v>
      </c>
      <c r="I102" s="54">
        <f t="shared" ref="I102:I109" si="15">TRUNC(F102 * H102, 2)</f>
        <v>34030</v>
      </c>
      <c r="J102" s="92">
        <f t="shared" si="9"/>
        <v>4.3546580195632454E-4</v>
      </c>
    </row>
    <row r="103" spans="1:10" ht="25.5" x14ac:dyDescent="0.2">
      <c r="A103" s="80" t="s">
        <v>298</v>
      </c>
      <c r="B103" s="53" t="s">
        <v>299</v>
      </c>
      <c r="C103" s="80" t="s">
        <v>23</v>
      </c>
      <c r="D103" s="80" t="s">
        <v>300</v>
      </c>
      <c r="E103" s="52" t="s">
        <v>297</v>
      </c>
      <c r="F103" s="53">
        <v>200</v>
      </c>
      <c r="G103" s="54">
        <v>163.16</v>
      </c>
      <c r="H103" s="54">
        <f t="shared" si="14"/>
        <v>202.66</v>
      </c>
      <c r="I103" s="54">
        <f t="shared" si="15"/>
        <v>40532</v>
      </c>
      <c r="J103" s="92">
        <f t="shared" si="9"/>
        <v>5.186688182454818E-4</v>
      </c>
    </row>
    <row r="104" spans="1:10" ht="25.5" x14ac:dyDescent="0.2">
      <c r="A104" s="80" t="s">
        <v>301</v>
      </c>
      <c r="B104" s="53" t="s">
        <v>302</v>
      </c>
      <c r="C104" s="80" t="s">
        <v>23</v>
      </c>
      <c r="D104" s="80" t="s">
        <v>303</v>
      </c>
      <c r="E104" s="52" t="s">
        <v>297</v>
      </c>
      <c r="F104" s="53">
        <v>200</v>
      </c>
      <c r="G104" s="54">
        <v>143.99</v>
      </c>
      <c r="H104" s="54">
        <f t="shared" si="14"/>
        <v>178.84</v>
      </c>
      <c r="I104" s="54">
        <f t="shared" si="15"/>
        <v>35768</v>
      </c>
      <c r="J104" s="92">
        <f t="shared" si="9"/>
        <v>4.5770616527692669E-4</v>
      </c>
    </row>
    <row r="105" spans="1:10" ht="25.5" x14ac:dyDescent="0.2">
      <c r="A105" s="80" t="s">
        <v>304</v>
      </c>
      <c r="B105" s="53" t="s">
        <v>305</v>
      </c>
      <c r="C105" s="80" t="s">
        <v>23</v>
      </c>
      <c r="D105" s="80" t="s">
        <v>306</v>
      </c>
      <c r="E105" s="52" t="s">
        <v>297</v>
      </c>
      <c r="F105" s="53">
        <v>200</v>
      </c>
      <c r="G105" s="54">
        <v>150.94</v>
      </c>
      <c r="H105" s="54">
        <f t="shared" si="14"/>
        <v>187.48</v>
      </c>
      <c r="I105" s="54">
        <f t="shared" si="15"/>
        <v>37496</v>
      </c>
      <c r="J105" s="92">
        <f t="shared" si="9"/>
        <v>4.7981856333101217E-4</v>
      </c>
    </row>
    <row r="106" spans="1:10" ht="25.5" x14ac:dyDescent="0.2">
      <c r="A106" s="80" t="s">
        <v>307</v>
      </c>
      <c r="B106" s="53" t="s">
        <v>308</v>
      </c>
      <c r="C106" s="80" t="s">
        <v>23</v>
      </c>
      <c r="D106" s="80" t="s">
        <v>309</v>
      </c>
      <c r="E106" s="52" t="s">
        <v>297</v>
      </c>
      <c r="F106" s="53">
        <v>200</v>
      </c>
      <c r="G106" s="54">
        <v>140.80000000000001</v>
      </c>
      <c r="H106" s="54">
        <f t="shared" si="14"/>
        <v>174.88</v>
      </c>
      <c r="I106" s="54">
        <f t="shared" si="15"/>
        <v>34976</v>
      </c>
      <c r="J106" s="92">
        <f t="shared" si="9"/>
        <v>4.4757131616880421E-4</v>
      </c>
    </row>
    <row r="107" spans="1:10" ht="38.25" x14ac:dyDescent="0.2">
      <c r="A107" s="80" t="s">
        <v>310</v>
      </c>
      <c r="B107" s="53" t="s">
        <v>311</v>
      </c>
      <c r="C107" s="80" t="s">
        <v>23</v>
      </c>
      <c r="D107" s="80" t="s">
        <v>312</v>
      </c>
      <c r="E107" s="52" t="s">
        <v>297</v>
      </c>
      <c r="F107" s="53">
        <v>200</v>
      </c>
      <c r="G107" s="54">
        <v>227.3</v>
      </c>
      <c r="H107" s="54">
        <f t="shared" si="14"/>
        <v>282.32</v>
      </c>
      <c r="I107" s="54">
        <f t="shared" si="15"/>
        <v>56464</v>
      </c>
      <c r="J107" s="92">
        <f t="shared" si="9"/>
        <v>7.225430808598856E-4</v>
      </c>
    </row>
    <row r="108" spans="1:10" ht="38.25" x14ac:dyDescent="0.2">
      <c r="A108" s="80" t="s">
        <v>313</v>
      </c>
      <c r="B108" s="53" t="s">
        <v>314</v>
      </c>
      <c r="C108" s="80" t="s">
        <v>23</v>
      </c>
      <c r="D108" s="80" t="s">
        <v>315</v>
      </c>
      <c r="E108" s="52" t="s">
        <v>297</v>
      </c>
      <c r="F108" s="53">
        <v>100</v>
      </c>
      <c r="G108" s="54">
        <v>257.93</v>
      </c>
      <c r="H108" s="54">
        <f t="shared" si="14"/>
        <v>320.37</v>
      </c>
      <c r="I108" s="54">
        <f t="shared" si="15"/>
        <v>32037</v>
      </c>
      <c r="J108" s="92">
        <f t="shared" si="9"/>
        <v>4.0996232433954653E-4</v>
      </c>
    </row>
    <row r="109" spans="1:10" ht="38.25" x14ac:dyDescent="0.2">
      <c r="A109" s="80" t="s">
        <v>316</v>
      </c>
      <c r="B109" s="53" t="s">
        <v>317</v>
      </c>
      <c r="C109" s="80" t="s">
        <v>79</v>
      </c>
      <c r="D109" s="80" t="s">
        <v>318</v>
      </c>
      <c r="E109" s="52" t="s">
        <v>319</v>
      </c>
      <c r="F109" s="53">
        <v>50</v>
      </c>
      <c r="G109" s="54">
        <v>700.44</v>
      </c>
      <c r="H109" s="54">
        <f t="shared" si="14"/>
        <v>870.01</v>
      </c>
      <c r="I109" s="54">
        <f t="shared" si="15"/>
        <v>43500.5</v>
      </c>
      <c r="J109" s="92">
        <f t="shared" si="9"/>
        <v>5.5665530761096369E-4</v>
      </c>
    </row>
    <row r="110" spans="1:10" x14ac:dyDescent="0.2">
      <c r="A110" s="78" t="s">
        <v>320</v>
      </c>
      <c r="B110" s="78"/>
      <c r="C110" s="78"/>
      <c r="D110" s="78" t="s">
        <v>321</v>
      </c>
      <c r="E110" s="78"/>
      <c r="F110" s="69"/>
      <c r="G110" s="78"/>
      <c r="H110" s="78"/>
      <c r="I110" s="51">
        <f>I111</f>
        <v>83764.320000000007</v>
      </c>
      <c r="J110" s="91">
        <f t="shared" si="9"/>
        <v>1.0718923533390007E-3</v>
      </c>
    </row>
    <row r="111" spans="1:10" ht="25.5" x14ac:dyDescent="0.2">
      <c r="A111" s="80" t="s">
        <v>322</v>
      </c>
      <c r="B111" s="53" t="s">
        <v>323</v>
      </c>
      <c r="C111" s="80" t="s">
        <v>79</v>
      </c>
      <c r="D111" s="80" t="s">
        <v>324</v>
      </c>
      <c r="E111" s="52" t="s">
        <v>325</v>
      </c>
      <c r="F111" s="53">
        <v>24</v>
      </c>
      <c r="G111" s="54">
        <v>2809.91</v>
      </c>
      <c r="H111" s="54">
        <f>TRUNC(G111 * (1 + 24.21 / 100), 2)</f>
        <v>3490.18</v>
      </c>
      <c r="I111" s="54">
        <f>TRUNC(F111 * H111, 2)</f>
        <v>83764.320000000007</v>
      </c>
      <c r="J111" s="92">
        <f t="shared" si="9"/>
        <v>1.0718923533390007E-3</v>
      </c>
    </row>
    <row r="112" spans="1:10" x14ac:dyDescent="0.2">
      <c r="A112" s="78" t="s">
        <v>326</v>
      </c>
      <c r="B112" s="78"/>
      <c r="C112" s="78"/>
      <c r="D112" s="78" t="s">
        <v>327</v>
      </c>
      <c r="E112" s="78"/>
      <c r="F112" s="69"/>
      <c r="G112" s="78"/>
      <c r="H112" s="78"/>
      <c r="I112" s="51">
        <f>SUM(I113:I114)</f>
        <v>47272.6</v>
      </c>
      <c r="J112" s="91">
        <f t="shared" si="9"/>
        <v>6.0492508579372745E-4</v>
      </c>
    </row>
    <row r="113" spans="1:10" x14ac:dyDescent="0.2">
      <c r="A113" s="80" t="s">
        <v>328</v>
      </c>
      <c r="B113" s="53" t="s">
        <v>329</v>
      </c>
      <c r="C113" s="80" t="s">
        <v>79</v>
      </c>
      <c r="D113" s="80" t="s">
        <v>330</v>
      </c>
      <c r="E113" s="52" t="s">
        <v>297</v>
      </c>
      <c r="F113" s="53">
        <v>220</v>
      </c>
      <c r="G113" s="54">
        <v>98.37</v>
      </c>
      <c r="H113" s="54">
        <f>TRUNC(G113 * (1 + 24.21 / 100), 2)</f>
        <v>122.18</v>
      </c>
      <c r="I113" s="54">
        <f>TRUNC(F113 * H113, 2)</f>
        <v>26879.599999999999</v>
      </c>
      <c r="J113" s="92">
        <f t="shared" si="9"/>
        <v>3.4396551778622449E-4</v>
      </c>
    </row>
    <row r="114" spans="1:10" x14ac:dyDescent="0.2">
      <c r="A114" s="80" t="s">
        <v>331</v>
      </c>
      <c r="B114" s="53" t="s">
        <v>332</v>
      </c>
      <c r="C114" s="80" t="s">
        <v>23</v>
      </c>
      <c r="D114" s="80" t="s">
        <v>333</v>
      </c>
      <c r="E114" s="52" t="s">
        <v>41</v>
      </c>
      <c r="F114" s="53">
        <v>50</v>
      </c>
      <c r="G114" s="54">
        <v>328.37</v>
      </c>
      <c r="H114" s="54">
        <f>TRUNC(G114 * (1 + 24.21 / 100), 2)</f>
        <v>407.86</v>
      </c>
      <c r="I114" s="54">
        <f>TRUNC(F114 * H114, 2)</f>
        <v>20393</v>
      </c>
      <c r="J114" s="92">
        <f t="shared" si="9"/>
        <v>2.6095956800750296E-4</v>
      </c>
    </row>
    <row r="115" spans="1:10" x14ac:dyDescent="0.2">
      <c r="A115" s="78" t="s">
        <v>334</v>
      </c>
      <c r="B115" s="78"/>
      <c r="C115" s="78"/>
      <c r="D115" s="78" t="s">
        <v>335</v>
      </c>
      <c r="E115" s="78"/>
      <c r="F115" s="69"/>
      <c r="G115" s="78"/>
      <c r="H115" s="78"/>
      <c r="I115" s="51">
        <f>I116</f>
        <v>5462419.7599999998</v>
      </c>
      <c r="J115" s="91">
        <f t="shared" si="9"/>
        <v>6.9900000041447946E-2</v>
      </c>
    </row>
    <row r="116" spans="1:10" ht="25.5" x14ac:dyDescent="0.2">
      <c r="A116" s="80" t="s">
        <v>336</v>
      </c>
      <c r="B116" s="53" t="s">
        <v>337</v>
      </c>
      <c r="C116" s="80" t="s">
        <v>79</v>
      </c>
      <c r="D116" s="80" t="s">
        <v>338</v>
      </c>
      <c r="E116" s="52" t="s">
        <v>41</v>
      </c>
      <c r="F116" s="53">
        <v>1</v>
      </c>
      <c r="G116" s="54">
        <v>4397729.46</v>
      </c>
      <c r="H116" s="54">
        <f>TRUNC(G116 * (1 + 24.21 / 100), 2)</f>
        <v>5462419.7599999998</v>
      </c>
      <c r="I116" s="54">
        <f>TRUNC(F116 * H116, 2)</f>
        <v>5462419.7599999998</v>
      </c>
      <c r="J116" s="92">
        <f t="shared" si="9"/>
        <v>6.9900000041447946E-2</v>
      </c>
    </row>
    <row r="117" spans="1:10" s="75" customFormat="1" x14ac:dyDescent="0.2">
      <c r="A117" s="86"/>
      <c r="B117" s="86"/>
      <c r="C117" s="86"/>
      <c r="D117" s="87"/>
      <c r="E117" s="86"/>
      <c r="F117" s="88"/>
      <c r="G117" s="89"/>
      <c r="H117" s="89"/>
      <c r="I117" s="89"/>
      <c r="J117" s="90"/>
    </row>
    <row r="118" spans="1:10" s="75" customFormat="1" x14ac:dyDescent="0.2">
      <c r="A118" s="86"/>
      <c r="B118" s="86"/>
      <c r="C118" s="86"/>
      <c r="D118" s="87"/>
      <c r="E118" s="86"/>
      <c r="F118" s="88"/>
      <c r="G118" s="89"/>
      <c r="H118" s="89"/>
      <c r="I118" s="89"/>
      <c r="J118" s="90"/>
    </row>
    <row r="119" spans="1:10" s="71" customFormat="1" x14ac:dyDescent="0.2">
      <c r="A119" s="141" t="s">
        <v>857</v>
      </c>
      <c r="B119" s="141"/>
      <c r="C119" s="141"/>
      <c r="D119" s="141"/>
      <c r="E119" s="141"/>
      <c r="F119" s="141"/>
      <c r="G119" s="141"/>
      <c r="H119" s="141"/>
      <c r="I119" s="141"/>
      <c r="J119" s="141"/>
    </row>
    <row r="120" spans="1:10" s="71" customFormat="1" x14ac:dyDescent="0.2">
      <c r="A120" s="141"/>
      <c r="B120" s="141"/>
      <c r="C120" s="141"/>
      <c r="D120" s="141"/>
      <c r="E120" s="141"/>
      <c r="F120" s="141"/>
      <c r="G120" s="141"/>
      <c r="H120" s="141"/>
      <c r="I120" s="141"/>
      <c r="J120" s="141"/>
    </row>
    <row r="121" spans="1:10" s="71" customFormat="1" x14ac:dyDescent="0.2">
      <c r="A121" s="141"/>
      <c r="B121" s="141"/>
      <c r="C121" s="141"/>
      <c r="D121" s="141"/>
      <c r="E121" s="141"/>
      <c r="F121" s="141"/>
      <c r="G121" s="141"/>
      <c r="H121" s="141"/>
      <c r="I121" s="141"/>
      <c r="J121" s="141"/>
    </row>
    <row r="122" spans="1:10" s="75" customFormat="1" x14ac:dyDescent="0.2">
      <c r="A122" s="93"/>
      <c r="B122" s="93"/>
      <c r="C122" s="93"/>
      <c r="D122" s="93"/>
      <c r="E122" s="93"/>
      <c r="F122" s="93"/>
      <c r="G122" s="93"/>
      <c r="H122" s="93"/>
      <c r="I122" s="93"/>
      <c r="J122" s="93"/>
    </row>
    <row r="123" spans="1:10" s="75" customFormat="1" x14ac:dyDescent="0.2">
      <c r="A123" s="93"/>
      <c r="B123" s="93"/>
      <c r="C123" s="93"/>
      <c r="D123" s="93"/>
      <c r="E123" s="93"/>
      <c r="F123" s="93"/>
      <c r="G123" s="93"/>
      <c r="H123" s="93"/>
      <c r="I123" s="93"/>
      <c r="J123" s="93"/>
    </row>
    <row r="124" spans="1:10" s="75" customFormat="1" x14ac:dyDescent="0.2">
      <c r="A124" s="93"/>
      <c r="B124" s="93"/>
      <c r="C124" s="93"/>
      <c r="D124" s="93"/>
      <c r="E124" s="93"/>
      <c r="F124" s="93"/>
      <c r="G124" s="93"/>
      <c r="H124" s="93"/>
      <c r="I124" s="93"/>
      <c r="J124" s="93"/>
    </row>
    <row r="125" spans="1:10" s="75" customFormat="1" x14ac:dyDescent="0.2">
      <c r="A125" s="93"/>
      <c r="B125" s="93"/>
      <c r="C125" s="93"/>
      <c r="D125" s="93"/>
      <c r="E125" s="93"/>
      <c r="F125" s="93"/>
      <c r="G125" s="93"/>
      <c r="H125" s="93"/>
      <c r="I125" s="93"/>
      <c r="J125" s="93"/>
    </row>
    <row r="126" spans="1:10" s="75" customFormat="1" x14ac:dyDescent="0.2">
      <c r="A126" s="93"/>
      <c r="B126" s="93"/>
      <c r="C126" s="93"/>
      <c r="D126" s="93"/>
      <c r="E126" s="93"/>
      <c r="F126" s="93"/>
      <c r="G126" s="93"/>
      <c r="H126" s="93"/>
      <c r="I126" s="93"/>
      <c r="J126" s="93"/>
    </row>
    <row r="127" spans="1:10" s="75" customFormat="1" x14ac:dyDescent="0.2">
      <c r="A127" s="93"/>
      <c r="B127" s="93"/>
      <c r="C127" s="93"/>
      <c r="D127" s="93"/>
      <c r="E127" s="93"/>
      <c r="F127" s="93"/>
      <c r="G127" s="93"/>
      <c r="H127" s="93"/>
      <c r="I127" s="93"/>
      <c r="J127" s="93"/>
    </row>
    <row r="128" spans="1:10" s="75" customFormat="1" x14ac:dyDescent="0.2">
      <c r="A128" s="93"/>
      <c r="B128" s="93"/>
      <c r="C128" s="93"/>
      <c r="D128" s="93"/>
      <c r="E128" s="93"/>
      <c r="F128" s="93"/>
      <c r="G128" s="93"/>
      <c r="H128" s="93"/>
      <c r="I128" s="93"/>
      <c r="J128" s="93"/>
    </row>
    <row r="129" spans="1:10" s="75" customFormat="1" x14ac:dyDescent="0.2">
      <c r="A129" s="93"/>
      <c r="B129" s="93"/>
      <c r="C129" s="93"/>
      <c r="D129" s="93"/>
      <c r="E129" s="93"/>
      <c r="F129" s="93"/>
      <c r="G129" s="93"/>
      <c r="H129" s="93"/>
      <c r="I129" s="93"/>
      <c r="J129" s="93"/>
    </row>
    <row r="130" spans="1:10" s="75" customFormat="1" x14ac:dyDescent="0.2">
      <c r="A130" s="93"/>
      <c r="B130" s="93"/>
      <c r="C130" s="93"/>
      <c r="D130" s="93"/>
      <c r="E130" s="93"/>
      <c r="F130" s="93"/>
      <c r="G130" s="93"/>
      <c r="H130" s="93"/>
      <c r="I130" s="93"/>
      <c r="J130" s="93"/>
    </row>
    <row r="131" spans="1:10" s="75" customFormat="1" x14ac:dyDescent="0.2">
      <c r="A131" s="93"/>
      <c r="B131" s="93"/>
      <c r="C131" s="93"/>
      <c r="D131" s="93"/>
      <c r="E131" s="93"/>
      <c r="F131" s="93"/>
      <c r="G131" s="93"/>
      <c r="H131" s="93"/>
      <c r="I131" s="93"/>
      <c r="J131" s="93"/>
    </row>
    <row r="132" spans="1:10" s="71" customFormat="1" x14ac:dyDescent="0.2">
      <c r="A132" s="72"/>
      <c r="B132" s="72"/>
      <c r="C132" s="72"/>
      <c r="D132" s="66"/>
      <c r="E132" s="72"/>
      <c r="F132" s="73"/>
      <c r="G132" s="72"/>
      <c r="H132" s="74"/>
      <c r="I132" s="72"/>
      <c r="J132" s="72"/>
    </row>
    <row r="133" spans="1:10" s="71" customFormat="1" x14ac:dyDescent="0.2">
      <c r="A133" s="72"/>
      <c r="B133" s="72"/>
      <c r="C133" s="72"/>
      <c r="D133" s="66"/>
      <c r="E133" s="72"/>
      <c r="F133" s="73"/>
      <c r="G133" s="72"/>
      <c r="H133" s="74"/>
      <c r="I133" s="72"/>
      <c r="J133" s="72"/>
    </row>
    <row r="134" spans="1:10" ht="72.75" customHeight="1" x14ac:dyDescent="0.2">
      <c r="A134" s="130"/>
      <c r="B134" s="131"/>
      <c r="C134" s="131"/>
      <c r="D134" s="131"/>
      <c r="E134" s="131"/>
      <c r="F134" s="131"/>
      <c r="G134" s="131"/>
      <c r="H134" s="131"/>
      <c r="I134" s="131"/>
      <c r="J134" s="131"/>
    </row>
  </sheetData>
  <mergeCells count="8">
    <mergeCell ref="A134:J134"/>
    <mergeCell ref="A1:J1"/>
    <mergeCell ref="E3:G3"/>
    <mergeCell ref="H4:J4"/>
    <mergeCell ref="A5:J5"/>
    <mergeCell ref="I2:J2"/>
    <mergeCell ref="I3:J3"/>
    <mergeCell ref="A119:J121"/>
  </mergeCells>
  <pageMargins left="0.51181102362204722" right="0.51181102362204722" top="0.86" bottom="0.56999999999999995" header="0.39" footer="0.18"/>
  <pageSetup paperSize="9" scale="49" fitToHeight="0" orientation="portrait" r:id="rId1"/>
  <headerFooter>
    <oddHeader>&amp;L &amp;C &amp;R</oddHeader>
    <oddFooter>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J1087"/>
  <sheetViews>
    <sheetView tabSelected="1" showOutlineSymbols="0" showWhiteSpace="0" view="pageBreakPreview" zoomScale="85" zoomScaleNormal="85" zoomScaleSheetLayoutView="85" workbookViewId="0">
      <selection activeCell="D1090" sqref="D1090"/>
    </sheetView>
  </sheetViews>
  <sheetFormatPr defaultColWidth="9" defaultRowHeight="14.25" x14ac:dyDescent="0.2"/>
  <cols>
    <col min="1" max="1" width="10" style="68" bestFit="1" customWidth="1"/>
    <col min="2" max="2" width="12" style="68" bestFit="1" customWidth="1"/>
    <col min="3" max="3" width="10" style="68" bestFit="1" customWidth="1"/>
    <col min="4" max="4" width="60" style="68" bestFit="1" customWidth="1"/>
    <col min="5" max="5" width="15" style="68" bestFit="1" customWidth="1"/>
    <col min="6" max="6" width="13.5" style="68" customWidth="1"/>
    <col min="7" max="7" width="12" style="68" bestFit="1" customWidth="1"/>
    <col min="8" max="8" width="21.125" style="68" bestFit="1" customWidth="1"/>
    <col min="9" max="9" width="13" style="68" bestFit="1" customWidth="1"/>
    <col min="10" max="10" width="14" style="68" bestFit="1" customWidth="1"/>
    <col min="11" max="16384" width="9" style="68"/>
  </cols>
  <sheetData>
    <row r="1" spans="1:10" ht="15" x14ac:dyDescent="0.2">
      <c r="A1" s="132" t="s">
        <v>339</v>
      </c>
      <c r="B1" s="132"/>
      <c r="C1" s="132"/>
      <c r="D1" s="132"/>
      <c r="E1" s="132"/>
      <c r="F1" s="132"/>
      <c r="G1" s="132"/>
      <c r="H1" s="132"/>
      <c r="I1" s="132"/>
      <c r="J1" s="132"/>
    </row>
    <row r="2" spans="1:10" ht="21.75" customHeight="1" x14ac:dyDescent="0.2">
      <c r="A2" s="50"/>
      <c r="B2" s="50"/>
      <c r="C2" s="143" t="str">
        <f>'Orçamento Sintético'!D2</f>
        <v>Objeto:</v>
      </c>
      <c r="D2" s="143"/>
      <c r="E2" s="143" t="s">
        <v>0</v>
      </c>
      <c r="F2" s="143"/>
      <c r="G2" s="143" t="s">
        <v>1</v>
      </c>
      <c r="H2" s="143"/>
      <c r="I2" s="143" t="s">
        <v>2</v>
      </c>
      <c r="J2" s="143"/>
    </row>
    <row r="3" spans="1:10" ht="134.25" customHeight="1" x14ac:dyDescent="0.2">
      <c r="A3" s="70"/>
      <c r="B3" s="70"/>
      <c r="C3" s="142" t="s">
        <v>341</v>
      </c>
      <c r="D3" s="142"/>
      <c r="E3" s="142" t="s">
        <v>851</v>
      </c>
      <c r="F3" s="142"/>
      <c r="G3" s="142" t="s">
        <v>3</v>
      </c>
      <c r="H3" s="142"/>
      <c r="I3" s="142" t="s">
        <v>4</v>
      </c>
      <c r="J3" s="142"/>
    </row>
    <row r="4" spans="1:10" ht="16.5" customHeight="1" x14ac:dyDescent="0.2">
      <c r="A4" s="9"/>
      <c r="B4" s="9"/>
      <c r="C4" s="9"/>
      <c r="D4" s="19"/>
      <c r="E4" s="20"/>
      <c r="F4" s="21"/>
      <c r="G4" s="20"/>
      <c r="H4" s="135" t="str">
        <f>'Orçamento Sintético'!H4:J4</f>
        <v>Belo Horizonte, 21 de junho de 2023</v>
      </c>
      <c r="I4" s="135"/>
      <c r="J4" s="135"/>
    </row>
    <row r="5" spans="1:10" ht="15" x14ac:dyDescent="0.25">
      <c r="A5" s="136" t="s">
        <v>783</v>
      </c>
      <c r="B5" s="137"/>
      <c r="C5" s="137"/>
      <c r="D5" s="137"/>
      <c r="E5" s="137"/>
      <c r="F5" s="137"/>
      <c r="G5" s="137"/>
      <c r="H5" s="137"/>
      <c r="I5" s="137"/>
      <c r="J5" s="137"/>
    </row>
    <row r="6" spans="1:10" ht="24" customHeight="1" x14ac:dyDescent="0.2">
      <c r="A6" s="78" t="s">
        <v>15</v>
      </c>
      <c r="B6" s="78"/>
      <c r="C6" s="78"/>
      <c r="D6" s="78" t="s">
        <v>16</v>
      </c>
      <c r="E6" s="78"/>
      <c r="F6" s="94"/>
      <c r="G6" s="95"/>
      <c r="H6" s="69"/>
      <c r="I6" s="78"/>
      <c r="J6" s="51">
        <v>438566.41</v>
      </c>
    </row>
    <row r="7" spans="1:10" ht="15" x14ac:dyDescent="0.2">
      <c r="A7" s="79" t="s">
        <v>17</v>
      </c>
      <c r="B7" s="84" t="s">
        <v>6</v>
      </c>
      <c r="C7" s="79" t="s">
        <v>7</v>
      </c>
      <c r="D7" s="79" t="s">
        <v>8</v>
      </c>
      <c r="E7" s="96" t="s">
        <v>344</v>
      </c>
      <c r="F7" s="97"/>
      <c r="G7" s="85" t="s">
        <v>9</v>
      </c>
      <c r="H7" s="84" t="s">
        <v>10</v>
      </c>
      <c r="I7" s="84" t="s">
        <v>11</v>
      </c>
      <c r="J7" s="84" t="s">
        <v>13</v>
      </c>
    </row>
    <row r="8" spans="1:10" ht="63.75" x14ac:dyDescent="0.2">
      <c r="A8" s="80" t="s">
        <v>345</v>
      </c>
      <c r="B8" s="53" t="s">
        <v>18</v>
      </c>
      <c r="C8" s="80" t="s">
        <v>19</v>
      </c>
      <c r="D8" s="80" t="s">
        <v>806</v>
      </c>
      <c r="E8" s="98" t="s">
        <v>811</v>
      </c>
      <c r="F8" s="99"/>
      <c r="G8" s="52" t="s">
        <v>20</v>
      </c>
      <c r="H8" s="55">
        <v>1</v>
      </c>
      <c r="I8" s="54">
        <v>297.88</v>
      </c>
      <c r="J8" s="54">
        <v>297.88</v>
      </c>
    </row>
    <row r="9" spans="1:10" ht="30" x14ac:dyDescent="0.2">
      <c r="A9" s="100" t="s">
        <v>812</v>
      </c>
      <c r="B9" s="100" t="s">
        <v>6</v>
      </c>
      <c r="C9" s="100" t="s">
        <v>7</v>
      </c>
      <c r="D9" s="100" t="s">
        <v>813</v>
      </c>
      <c r="E9" s="96" t="s">
        <v>814</v>
      </c>
      <c r="F9" s="97"/>
      <c r="G9" s="96" t="s">
        <v>815</v>
      </c>
      <c r="H9" s="97"/>
      <c r="I9" s="100" t="s">
        <v>816</v>
      </c>
      <c r="J9" s="100" t="s">
        <v>817</v>
      </c>
    </row>
    <row r="10" spans="1:10" ht="15" x14ac:dyDescent="0.2">
      <c r="A10" s="101"/>
      <c r="B10" s="101"/>
      <c r="C10" s="101"/>
      <c r="D10" s="101"/>
      <c r="E10" s="84" t="s">
        <v>818</v>
      </c>
      <c r="F10" s="84" t="s">
        <v>819</v>
      </c>
      <c r="G10" s="84" t="s">
        <v>818</v>
      </c>
      <c r="H10" s="84" t="s">
        <v>819</v>
      </c>
      <c r="I10" s="101"/>
      <c r="J10" s="101"/>
    </row>
    <row r="11" spans="1:10" x14ac:dyDescent="0.2">
      <c r="A11" s="102"/>
      <c r="B11" s="102"/>
      <c r="C11" s="102"/>
      <c r="D11" s="102"/>
      <c r="E11" s="102"/>
      <c r="F11" s="102"/>
      <c r="G11" s="102" t="s">
        <v>820</v>
      </c>
      <c r="H11" s="102"/>
      <c r="I11" s="102"/>
      <c r="J11" s="77">
        <v>0</v>
      </c>
    </row>
    <row r="12" spans="1:10" ht="15" x14ac:dyDescent="0.2">
      <c r="A12" s="79" t="s">
        <v>821</v>
      </c>
      <c r="B12" s="84" t="s">
        <v>6</v>
      </c>
      <c r="C12" s="79" t="s">
        <v>7</v>
      </c>
      <c r="D12" s="79" t="s">
        <v>358</v>
      </c>
      <c r="E12" s="84"/>
      <c r="F12" s="96" t="s">
        <v>822</v>
      </c>
      <c r="G12" s="103"/>
      <c r="H12" s="103"/>
      <c r="I12" s="104"/>
      <c r="J12" s="84" t="s">
        <v>817</v>
      </c>
    </row>
    <row r="13" spans="1:10" x14ac:dyDescent="0.2">
      <c r="A13" s="105"/>
      <c r="B13" s="105"/>
      <c r="C13" s="105"/>
      <c r="D13" s="105"/>
      <c r="E13" s="105"/>
      <c r="F13" s="105"/>
      <c r="G13" s="105" t="s">
        <v>824</v>
      </c>
      <c r="H13" s="105"/>
      <c r="I13" s="105"/>
      <c r="J13" s="77">
        <v>0</v>
      </c>
    </row>
    <row r="14" spans="1:10" ht="38.25" x14ac:dyDescent="0.2">
      <c r="A14" s="22"/>
      <c r="B14" s="22"/>
      <c r="C14" s="22"/>
      <c r="D14" s="22"/>
      <c r="E14" s="22"/>
      <c r="F14" s="22"/>
      <c r="G14" s="22" t="s">
        <v>825</v>
      </c>
      <c r="H14" s="22"/>
      <c r="I14" s="22"/>
      <c r="J14" s="77">
        <v>0</v>
      </c>
    </row>
    <row r="15" spans="1:10" ht="25.5" x14ac:dyDescent="0.2">
      <c r="A15" s="22"/>
      <c r="B15" s="22"/>
      <c r="C15" s="22"/>
      <c r="D15" s="22"/>
      <c r="E15" s="22"/>
      <c r="F15" s="22"/>
      <c r="G15" s="22" t="s">
        <v>826</v>
      </c>
      <c r="H15" s="22"/>
      <c r="I15" s="22"/>
      <c r="J15" s="77">
        <v>1</v>
      </c>
    </row>
    <row r="16" spans="1:10" ht="51" x14ac:dyDescent="0.2">
      <c r="A16" s="106"/>
      <c r="B16" s="106"/>
      <c r="C16" s="106"/>
      <c r="D16" s="106"/>
      <c r="E16" s="106"/>
      <c r="F16" s="106"/>
      <c r="G16" s="106" t="s">
        <v>827</v>
      </c>
      <c r="H16" s="106"/>
      <c r="I16" s="106"/>
      <c r="J16" s="77">
        <v>0</v>
      </c>
    </row>
    <row r="17" spans="1:10" ht="15" x14ac:dyDescent="0.2">
      <c r="A17" s="79" t="s">
        <v>828</v>
      </c>
      <c r="B17" s="84" t="s">
        <v>7</v>
      </c>
      <c r="C17" s="79" t="s">
        <v>6</v>
      </c>
      <c r="D17" s="79" t="s">
        <v>363</v>
      </c>
      <c r="E17" s="84"/>
      <c r="F17" s="84"/>
      <c r="G17" s="84" t="s">
        <v>822</v>
      </c>
      <c r="H17" s="84" t="s">
        <v>823</v>
      </c>
      <c r="I17" s="84" t="s">
        <v>829</v>
      </c>
      <c r="J17" s="84" t="s">
        <v>817</v>
      </c>
    </row>
    <row r="18" spans="1:10" x14ac:dyDescent="0.2">
      <c r="A18" s="102"/>
      <c r="B18" s="102"/>
      <c r="C18" s="102"/>
      <c r="D18" s="102"/>
      <c r="E18" s="102"/>
      <c r="F18" s="102"/>
      <c r="G18" s="102" t="s">
        <v>830</v>
      </c>
      <c r="H18" s="102"/>
      <c r="I18" s="102"/>
      <c r="J18" s="77">
        <v>0</v>
      </c>
    </row>
    <row r="19" spans="1:10" ht="15" x14ac:dyDescent="0.2">
      <c r="A19" s="79" t="s">
        <v>831</v>
      </c>
      <c r="B19" s="84" t="s">
        <v>7</v>
      </c>
      <c r="C19" s="79" t="s">
        <v>6</v>
      </c>
      <c r="D19" s="79" t="s">
        <v>347</v>
      </c>
      <c r="E19" s="84"/>
      <c r="F19" s="84"/>
      <c r="G19" s="84" t="s">
        <v>822</v>
      </c>
      <c r="H19" s="84" t="s">
        <v>823</v>
      </c>
      <c r="I19" s="84" t="s">
        <v>829</v>
      </c>
      <c r="J19" s="84" t="s">
        <v>817</v>
      </c>
    </row>
    <row r="20" spans="1:10" ht="38.25" x14ac:dyDescent="0.2">
      <c r="A20" s="83" t="s">
        <v>832</v>
      </c>
      <c r="B20" s="58" t="s">
        <v>19</v>
      </c>
      <c r="C20" s="83" t="s">
        <v>835</v>
      </c>
      <c r="D20" s="83" t="s">
        <v>836</v>
      </c>
      <c r="E20" s="83"/>
      <c r="F20" s="83"/>
      <c r="G20" s="57" t="s">
        <v>20</v>
      </c>
      <c r="H20" s="59">
        <v>264.60000000000002</v>
      </c>
      <c r="I20" s="60">
        <v>1</v>
      </c>
      <c r="J20" s="59">
        <v>264.60000000000002</v>
      </c>
    </row>
    <row r="21" spans="1:10" ht="38.25" x14ac:dyDescent="0.2">
      <c r="A21" s="83" t="s">
        <v>832</v>
      </c>
      <c r="B21" s="58" t="s">
        <v>19</v>
      </c>
      <c r="C21" s="83" t="s">
        <v>833</v>
      </c>
      <c r="D21" s="83" t="s">
        <v>834</v>
      </c>
      <c r="E21" s="83"/>
      <c r="F21" s="83"/>
      <c r="G21" s="57" t="s">
        <v>20</v>
      </c>
      <c r="H21" s="59">
        <v>33.28</v>
      </c>
      <c r="I21" s="60">
        <v>1</v>
      </c>
      <c r="J21" s="59">
        <v>33.28</v>
      </c>
    </row>
    <row r="22" spans="1:10" x14ac:dyDescent="0.2">
      <c r="A22" s="105"/>
      <c r="B22" s="105"/>
      <c r="C22" s="105"/>
      <c r="D22" s="105"/>
      <c r="E22" s="105"/>
      <c r="F22" s="105"/>
      <c r="G22" s="105" t="s">
        <v>837</v>
      </c>
      <c r="H22" s="105"/>
      <c r="I22" s="105"/>
      <c r="J22" s="77">
        <v>297.88</v>
      </c>
    </row>
    <row r="23" spans="1:10" x14ac:dyDescent="0.2">
      <c r="A23" s="81"/>
      <c r="B23" s="81"/>
      <c r="C23" s="81"/>
      <c r="D23" s="81"/>
      <c r="E23" s="81" t="s">
        <v>348</v>
      </c>
      <c r="F23" s="67">
        <v>43.393681800000003</v>
      </c>
      <c r="G23" s="81" t="s">
        <v>349</v>
      </c>
      <c r="H23" s="67">
        <v>0</v>
      </c>
      <c r="I23" s="81" t="s">
        <v>350</v>
      </c>
      <c r="J23" s="67">
        <v>43.393682196080086</v>
      </c>
    </row>
    <row r="24" spans="1:10" x14ac:dyDescent="0.2">
      <c r="A24" s="81"/>
      <c r="B24" s="81"/>
      <c r="C24" s="81"/>
      <c r="D24" s="81"/>
      <c r="E24" s="81" t="s">
        <v>351</v>
      </c>
      <c r="F24" s="67">
        <v>72.11</v>
      </c>
      <c r="G24" s="81"/>
      <c r="H24" s="107" t="s">
        <v>352</v>
      </c>
      <c r="I24" s="107"/>
      <c r="J24" s="67">
        <v>369.99</v>
      </c>
    </row>
    <row r="25" spans="1:10" ht="15" thickBot="1" x14ac:dyDescent="0.25">
      <c r="A25" s="76"/>
      <c r="B25" s="76"/>
      <c r="C25" s="76"/>
      <c r="D25" s="76"/>
      <c r="E25" s="76"/>
      <c r="F25" s="76"/>
      <c r="G25" s="76" t="s">
        <v>353</v>
      </c>
      <c r="H25" s="65">
        <v>135</v>
      </c>
      <c r="I25" s="76" t="s">
        <v>354</v>
      </c>
      <c r="J25" s="77">
        <v>49948.65</v>
      </c>
    </row>
    <row r="26" spans="1:10" ht="15" thickTop="1" x14ac:dyDescent="0.2">
      <c r="A26" s="56"/>
      <c r="B26" s="56"/>
      <c r="C26" s="56"/>
      <c r="D26" s="56"/>
      <c r="E26" s="56"/>
      <c r="F26" s="56"/>
      <c r="G26" s="56"/>
      <c r="H26" s="56"/>
      <c r="I26" s="56"/>
      <c r="J26" s="56"/>
    </row>
    <row r="27" spans="1:10" ht="15" x14ac:dyDescent="0.2">
      <c r="A27" s="79" t="s">
        <v>21</v>
      </c>
      <c r="B27" s="84" t="s">
        <v>6</v>
      </c>
      <c r="C27" s="79" t="s">
        <v>7</v>
      </c>
      <c r="D27" s="79" t="s">
        <v>8</v>
      </c>
      <c r="E27" s="96" t="s">
        <v>344</v>
      </c>
      <c r="F27" s="97"/>
      <c r="G27" s="85" t="s">
        <v>9</v>
      </c>
      <c r="H27" s="84" t="s">
        <v>10</v>
      </c>
      <c r="I27" s="84" t="s">
        <v>11</v>
      </c>
      <c r="J27" s="84" t="s">
        <v>13</v>
      </c>
    </row>
    <row r="28" spans="1:10" ht="25.5" x14ac:dyDescent="0.2">
      <c r="A28" s="80" t="s">
        <v>345</v>
      </c>
      <c r="B28" s="53" t="s">
        <v>22</v>
      </c>
      <c r="C28" s="80" t="s">
        <v>23</v>
      </c>
      <c r="D28" s="80" t="s">
        <v>24</v>
      </c>
      <c r="E28" s="98" t="s">
        <v>355</v>
      </c>
      <c r="F28" s="99"/>
      <c r="G28" s="52" t="s">
        <v>20</v>
      </c>
      <c r="H28" s="55">
        <v>1</v>
      </c>
      <c r="I28" s="54">
        <v>74.52</v>
      </c>
      <c r="J28" s="54">
        <v>74.52</v>
      </c>
    </row>
    <row r="29" spans="1:10" x14ac:dyDescent="0.2">
      <c r="A29" s="82" t="s">
        <v>346</v>
      </c>
      <c r="B29" s="62" t="s">
        <v>356</v>
      </c>
      <c r="C29" s="82" t="s">
        <v>23</v>
      </c>
      <c r="D29" s="82" t="s">
        <v>357</v>
      </c>
      <c r="E29" s="108" t="s">
        <v>358</v>
      </c>
      <c r="F29" s="109"/>
      <c r="G29" s="61" t="s">
        <v>297</v>
      </c>
      <c r="H29" s="64">
        <v>1</v>
      </c>
      <c r="I29" s="63">
        <v>22.52</v>
      </c>
      <c r="J29" s="63">
        <v>22.52</v>
      </c>
    </row>
    <row r="30" spans="1:10" x14ac:dyDescent="0.2">
      <c r="A30" s="82" t="s">
        <v>346</v>
      </c>
      <c r="B30" s="62" t="s">
        <v>359</v>
      </c>
      <c r="C30" s="82" t="s">
        <v>23</v>
      </c>
      <c r="D30" s="82" t="s">
        <v>360</v>
      </c>
      <c r="E30" s="108" t="s">
        <v>358</v>
      </c>
      <c r="F30" s="109"/>
      <c r="G30" s="61" t="s">
        <v>297</v>
      </c>
      <c r="H30" s="64">
        <v>1</v>
      </c>
      <c r="I30" s="63">
        <v>15.79</v>
      </c>
      <c r="J30" s="63">
        <v>15.79</v>
      </c>
    </row>
    <row r="31" spans="1:10" ht="25.5" x14ac:dyDescent="0.2">
      <c r="A31" s="82" t="s">
        <v>346</v>
      </c>
      <c r="B31" s="62" t="s">
        <v>368</v>
      </c>
      <c r="C31" s="82" t="s">
        <v>23</v>
      </c>
      <c r="D31" s="82" t="s">
        <v>369</v>
      </c>
      <c r="E31" s="108" t="s">
        <v>363</v>
      </c>
      <c r="F31" s="109"/>
      <c r="G31" s="61" t="s">
        <v>20</v>
      </c>
      <c r="H31" s="64">
        <v>0.4224</v>
      </c>
      <c r="I31" s="63">
        <v>20.309999999999999</v>
      </c>
      <c r="J31" s="63">
        <v>8.57</v>
      </c>
    </row>
    <row r="32" spans="1:10" ht="25.5" x14ac:dyDescent="0.2">
      <c r="A32" s="82" t="s">
        <v>346</v>
      </c>
      <c r="B32" s="62" t="s">
        <v>366</v>
      </c>
      <c r="C32" s="82" t="s">
        <v>23</v>
      </c>
      <c r="D32" s="82" t="s">
        <v>367</v>
      </c>
      <c r="E32" s="108" t="s">
        <v>363</v>
      </c>
      <c r="F32" s="109"/>
      <c r="G32" s="61" t="s">
        <v>41</v>
      </c>
      <c r="H32" s="64">
        <v>0.55000000000000004</v>
      </c>
      <c r="I32" s="63">
        <v>1.67</v>
      </c>
      <c r="J32" s="63">
        <v>0.91</v>
      </c>
    </row>
    <row r="33" spans="1:10" ht="25.5" x14ac:dyDescent="0.2">
      <c r="A33" s="82" t="s">
        <v>346</v>
      </c>
      <c r="B33" s="62" t="s">
        <v>364</v>
      </c>
      <c r="C33" s="82" t="s">
        <v>23</v>
      </c>
      <c r="D33" s="82" t="s">
        <v>365</v>
      </c>
      <c r="E33" s="108" t="s">
        <v>363</v>
      </c>
      <c r="F33" s="109"/>
      <c r="G33" s="61" t="s">
        <v>20</v>
      </c>
      <c r="H33" s="64">
        <v>0.25</v>
      </c>
      <c r="I33" s="63">
        <v>85</v>
      </c>
      <c r="J33" s="63">
        <v>21.25</v>
      </c>
    </row>
    <row r="34" spans="1:10" x14ac:dyDescent="0.2">
      <c r="A34" s="82" t="s">
        <v>346</v>
      </c>
      <c r="B34" s="62" t="s">
        <v>361</v>
      </c>
      <c r="C34" s="82" t="s">
        <v>23</v>
      </c>
      <c r="D34" s="82" t="s">
        <v>362</v>
      </c>
      <c r="E34" s="108" t="s">
        <v>363</v>
      </c>
      <c r="F34" s="109"/>
      <c r="G34" s="61" t="s">
        <v>28</v>
      </c>
      <c r="H34" s="64">
        <v>1.6995</v>
      </c>
      <c r="I34" s="63">
        <v>2.78</v>
      </c>
      <c r="J34" s="63">
        <v>4.72</v>
      </c>
    </row>
    <row r="35" spans="1:10" x14ac:dyDescent="0.2">
      <c r="A35" s="82" t="s">
        <v>346</v>
      </c>
      <c r="B35" s="62" t="s">
        <v>370</v>
      </c>
      <c r="C35" s="82" t="s">
        <v>23</v>
      </c>
      <c r="D35" s="82" t="s">
        <v>371</v>
      </c>
      <c r="E35" s="108" t="s">
        <v>363</v>
      </c>
      <c r="F35" s="109"/>
      <c r="G35" s="61" t="s">
        <v>255</v>
      </c>
      <c r="H35" s="64">
        <v>0.05</v>
      </c>
      <c r="I35" s="63">
        <v>15.22</v>
      </c>
      <c r="J35" s="63">
        <v>0.76</v>
      </c>
    </row>
    <row r="36" spans="1:10" x14ac:dyDescent="0.2">
      <c r="A36" s="81"/>
      <c r="B36" s="81"/>
      <c r="C36" s="81"/>
      <c r="D36" s="81"/>
      <c r="E36" s="81" t="s">
        <v>348</v>
      </c>
      <c r="F36" s="67">
        <v>38.31</v>
      </c>
      <c r="G36" s="81" t="s">
        <v>349</v>
      </c>
      <c r="H36" s="67">
        <v>0</v>
      </c>
      <c r="I36" s="81" t="s">
        <v>350</v>
      </c>
      <c r="J36" s="67">
        <v>38.31</v>
      </c>
    </row>
    <row r="37" spans="1:10" x14ac:dyDescent="0.2">
      <c r="A37" s="81"/>
      <c r="B37" s="81"/>
      <c r="C37" s="81"/>
      <c r="D37" s="81"/>
      <c r="E37" s="81" t="s">
        <v>351</v>
      </c>
      <c r="F37" s="67">
        <v>18.04</v>
      </c>
      <c r="G37" s="81"/>
      <c r="H37" s="107" t="s">
        <v>352</v>
      </c>
      <c r="I37" s="107"/>
      <c r="J37" s="67">
        <v>92.56</v>
      </c>
    </row>
    <row r="38" spans="1:10" ht="15" thickBot="1" x14ac:dyDescent="0.25">
      <c r="A38" s="76"/>
      <c r="B38" s="76"/>
      <c r="C38" s="76"/>
      <c r="D38" s="76"/>
      <c r="E38" s="76"/>
      <c r="F38" s="76"/>
      <c r="G38" s="76" t="s">
        <v>353</v>
      </c>
      <c r="H38" s="65">
        <v>100</v>
      </c>
      <c r="I38" s="76" t="s">
        <v>354</v>
      </c>
      <c r="J38" s="77">
        <v>9256</v>
      </c>
    </row>
    <row r="39" spans="1:10" ht="15" thickTop="1" x14ac:dyDescent="0.2">
      <c r="A39" s="56"/>
      <c r="B39" s="56"/>
      <c r="C39" s="56"/>
      <c r="D39" s="56"/>
      <c r="E39" s="56"/>
      <c r="F39" s="56"/>
      <c r="G39" s="56"/>
      <c r="H39" s="56"/>
      <c r="I39" s="56"/>
      <c r="J39" s="56"/>
    </row>
    <row r="40" spans="1:10" ht="15" x14ac:dyDescent="0.2">
      <c r="A40" s="79" t="s">
        <v>25</v>
      </c>
      <c r="B40" s="84" t="s">
        <v>6</v>
      </c>
      <c r="C40" s="79" t="s">
        <v>7</v>
      </c>
      <c r="D40" s="79" t="s">
        <v>8</v>
      </c>
      <c r="E40" s="96" t="s">
        <v>344</v>
      </c>
      <c r="F40" s="97"/>
      <c r="G40" s="85" t="s">
        <v>9</v>
      </c>
      <c r="H40" s="84" t="s">
        <v>10</v>
      </c>
      <c r="I40" s="84" t="s">
        <v>11</v>
      </c>
      <c r="J40" s="84" t="s">
        <v>13</v>
      </c>
    </row>
    <row r="41" spans="1:10" ht="51" x14ac:dyDescent="0.2">
      <c r="A41" s="80" t="s">
        <v>345</v>
      </c>
      <c r="B41" s="53" t="s">
        <v>26</v>
      </c>
      <c r="C41" s="80" t="s">
        <v>23</v>
      </c>
      <c r="D41" s="80" t="s">
        <v>27</v>
      </c>
      <c r="E41" s="98" t="s">
        <v>372</v>
      </c>
      <c r="F41" s="99"/>
      <c r="G41" s="52" t="s">
        <v>28</v>
      </c>
      <c r="H41" s="55">
        <v>1</v>
      </c>
      <c r="I41" s="54">
        <v>104.72</v>
      </c>
      <c r="J41" s="54">
        <v>104.72</v>
      </c>
    </row>
    <row r="42" spans="1:10" x14ac:dyDescent="0.2">
      <c r="A42" s="82" t="s">
        <v>346</v>
      </c>
      <c r="B42" s="62" t="s">
        <v>359</v>
      </c>
      <c r="C42" s="82" t="s">
        <v>23</v>
      </c>
      <c r="D42" s="82" t="s">
        <v>360</v>
      </c>
      <c r="E42" s="108" t="s">
        <v>358</v>
      </c>
      <c r="F42" s="109"/>
      <c r="G42" s="61" t="s">
        <v>297</v>
      </c>
      <c r="H42" s="64">
        <v>1.2</v>
      </c>
      <c r="I42" s="63">
        <v>15.79</v>
      </c>
      <c r="J42" s="63">
        <v>18.940000000000001</v>
      </c>
    </row>
    <row r="43" spans="1:10" ht="25.5" x14ac:dyDescent="0.2">
      <c r="A43" s="82" t="s">
        <v>346</v>
      </c>
      <c r="B43" s="62" t="s">
        <v>364</v>
      </c>
      <c r="C43" s="82" t="s">
        <v>23</v>
      </c>
      <c r="D43" s="82" t="s">
        <v>365</v>
      </c>
      <c r="E43" s="108" t="s">
        <v>363</v>
      </c>
      <c r="F43" s="109"/>
      <c r="G43" s="61" t="s">
        <v>20</v>
      </c>
      <c r="H43" s="64">
        <v>5.2499999999999998E-2</v>
      </c>
      <c r="I43" s="63">
        <v>85</v>
      </c>
      <c r="J43" s="63">
        <v>4.46</v>
      </c>
    </row>
    <row r="44" spans="1:10" x14ac:dyDescent="0.2">
      <c r="A44" s="82" t="s">
        <v>346</v>
      </c>
      <c r="B44" s="62" t="s">
        <v>373</v>
      </c>
      <c r="C44" s="82" t="s">
        <v>23</v>
      </c>
      <c r="D44" s="82" t="s">
        <v>374</v>
      </c>
      <c r="E44" s="108" t="s">
        <v>358</v>
      </c>
      <c r="F44" s="109"/>
      <c r="G44" s="61" t="s">
        <v>297</v>
      </c>
      <c r="H44" s="64">
        <v>0.4</v>
      </c>
      <c r="I44" s="63">
        <v>22.52</v>
      </c>
      <c r="J44" s="63">
        <v>9</v>
      </c>
    </row>
    <row r="45" spans="1:10" ht="25.5" x14ac:dyDescent="0.2">
      <c r="A45" s="82" t="s">
        <v>346</v>
      </c>
      <c r="B45" s="62" t="s">
        <v>375</v>
      </c>
      <c r="C45" s="82" t="s">
        <v>23</v>
      </c>
      <c r="D45" s="82" t="s">
        <v>376</v>
      </c>
      <c r="E45" s="108" t="s">
        <v>363</v>
      </c>
      <c r="F45" s="109"/>
      <c r="G45" s="61" t="s">
        <v>20</v>
      </c>
      <c r="H45" s="64">
        <v>1.1000000000000001</v>
      </c>
      <c r="I45" s="63">
        <v>31.4</v>
      </c>
      <c r="J45" s="63">
        <v>34.54</v>
      </c>
    </row>
    <row r="46" spans="1:10" x14ac:dyDescent="0.2">
      <c r="A46" s="82" t="s">
        <v>346</v>
      </c>
      <c r="B46" s="62" t="s">
        <v>356</v>
      </c>
      <c r="C46" s="82" t="s">
        <v>23</v>
      </c>
      <c r="D46" s="82" t="s">
        <v>357</v>
      </c>
      <c r="E46" s="108" t="s">
        <v>358</v>
      </c>
      <c r="F46" s="109"/>
      <c r="G46" s="61" t="s">
        <v>297</v>
      </c>
      <c r="H46" s="64">
        <v>0.8</v>
      </c>
      <c r="I46" s="63">
        <v>22.52</v>
      </c>
      <c r="J46" s="63">
        <v>18.010000000000002</v>
      </c>
    </row>
    <row r="47" spans="1:10" x14ac:dyDescent="0.2">
      <c r="A47" s="82" t="s">
        <v>346</v>
      </c>
      <c r="B47" s="62" t="s">
        <v>361</v>
      </c>
      <c r="C47" s="82" t="s">
        <v>23</v>
      </c>
      <c r="D47" s="82" t="s">
        <v>362</v>
      </c>
      <c r="E47" s="108" t="s">
        <v>363</v>
      </c>
      <c r="F47" s="109"/>
      <c r="G47" s="61" t="s">
        <v>28</v>
      </c>
      <c r="H47" s="64">
        <v>2.3386</v>
      </c>
      <c r="I47" s="63">
        <v>2.78</v>
      </c>
      <c r="J47" s="63">
        <v>6.5</v>
      </c>
    </row>
    <row r="48" spans="1:10" x14ac:dyDescent="0.2">
      <c r="A48" s="82" t="s">
        <v>346</v>
      </c>
      <c r="B48" s="62" t="s">
        <v>377</v>
      </c>
      <c r="C48" s="82" t="s">
        <v>23</v>
      </c>
      <c r="D48" s="82" t="s">
        <v>378</v>
      </c>
      <c r="E48" s="108" t="s">
        <v>363</v>
      </c>
      <c r="F48" s="109"/>
      <c r="G48" s="61" t="s">
        <v>379</v>
      </c>
      <c r="H48" s="64">
        <v>1.8700000000000001E-2</v>
      </c>
      <c r="I48" s="63">
        <v>384.9</v>
      </c>
      <c r="J48" s="63">
        <v>7.19</v>
      </c>
    </row>
    <row r="49" spans="1:10" x14ac:dyDescent="0.2">
      <c r="A49" s="82" t="s">
        <v>346</v>
      </c>
      <c r="B49" s="62" t="s">
        <v>370</v>
      </c>
      <c r="C49" s="82" t="s">
        <v>23</v>
      </c>
      <c r="D49" s="82" t="s">
        <v>371</v>
      </c>
      <c r="E49" s="108" t="s">
        <v>363</v>
      </c>
      <c r="F49" s="109"/>
      <c r="G49" s="61" t="s">
        <v>255</v>
      </c>
      <c r="H49" s="64">
        <v>0.4</v>
      </c>
      <c r="I49" s="63">
        <v>15.22</v>
      </c>
      <c r="J49" s="63">
        <v>6.08</v>
      </c>
    </row>
    <row r="50" spans="1:10" x14ac:dyDescent="0.2">
      <c r="A50" s="81"/>
      <c r="B50" s="81"/>
      <c r="C50" s="81"/>
      <c r="D50" s="81"/>
      <c r="E50" s="81" t="s">
        <v>348</v>
      </c>
      <c r="F50" s="67">
        <v>45.95</v>
      </c>
      <c r="G50" s="81" t="s">
        <v>349</v>
      </c>
      <c r="H50" s="67">
        <v>0</v>
      </c>
      <c r="I50" s="81" t="s">
        <v>350</v>
      </c>
      <c r="J50" s="67">
        <v>45.95</v>
      </c>
    </row>
    <row r="51" spans="1:10" x14ac:dyDescent="0.2">
      <c r="A51" s="81"/>
      <c r="B51" s="81"/>
      <c r="C51" s="81"/>
      <c r="D51" s="81"/>
      <c r="E51" s="81" t="s">
        <v>351</v>
      </c>
      <c r="F51" s="67">
        <v>25.35</v>
      </c>
      <c r="G51" s="81"/>
      <c r="H51" s="107" t="s">
        <v>352</v>
      </c>
      <c r="I51" s="107"/>
      <c r="J51" s="67">
        <v>130.07</v>
      </c>
    </row>
    <row r="52" spans="1:10" ht="15" thickBot="1" x14ac:dyDescent="0.25">
      <c r="A52" s="76"/>
      <c r="B52" s="76"/>
      <c r="C52" s="76"/>
      <c r="D52" s="76"/>
      <c r="E52" s="76"/>
      <c r="F52" s="76"/>
      <c r="G52" s="76" t="s">
        <v>353</v>
      </c>
      <c r="H52" s="65">
        <v>500</v>
      </c>
      <c r="I52" s="76" t="s">
        <v>354</v>
      </c>
      <c r="J52" s="77">
        <v>65035</v>
      </c>
    </row>
    <row r="53" spans="1:10" ht="15" thickTop="1" x14ac:dyDescent="0.2">
      <c r="A53" s="56"/>
      <c r="B53" s="56"/>
      <c r="C53" s="56"/>
      <c r="D53" s="56"/>
      <c r="E53" s="56"/>
      <c r="F53" s="56"/>
      <c r="G53" s="56"/>
      <c r="H53" s="56"/>
      <c r="I53" s="56"/>
      <c r="J53" s="56"/>
    </row>
    <row r="54" spans="1:10" ht="15" x14ac:dyDescent="0.2">
      <c r="A54" s="79" t="s">
        <v>29</v>
      </c>
      <c r="B54" s="84" t="s">
        <v>6</v>
      </c>
      <c r="C54" s="79" t="s">
        <v>7</v>
      </c>
      <c r="D54" s="79" t="s">
        <v>8</v>
      </c>
      <c r="E54" s="96" t="s">
        <v>344</v>
      </c>
      <c r="F54" s="97"/>
      <c r="G54" s="85" t="s">
        <v>9</v>
      </c>
      <c r="H54" s="84" t="s">
        <v>10</v>
      </c>
      <c r="I54" s="84" t="s">
        <v>11</v>
      </c>
      <c r="J54" s="84" t="s">
        <v>13</v>
      </c>
    </row>
    <row r="55" spans="1:10" ht="51" x14ac:dyDescent="0.2">
      <c r="A55" s="80" t="s">
        <v>345</v>
      </c>
      <c r="B55" s="53" t="s">
        <v>30</v>
      </c>
      <c r="C55" s="80" t="s">
        <v>23</v>
      </c>
      <c r="D55" s="80" t="s">
        <v>31</v>
      </c>
      <c r="E55" s="98" t="s">
        <v>372</v>
      </c>
      <c r="F55" s="99"/>
      <c r="G55" s="52" t="s">
        <v>28</v>
      </c>
      <c r="H55" s="55">
        <v>1</v>
      </c>
      <c r="I55" s="54">
        <v>9</v>
      </c>
      <c r="J55" s="54">
        <v>9</v>
      </c>
    </row>
    <row r="56" spans="1:10" ht="25.5" x14ac:dyDescent="0.2">
      <c r="A56" s="83" t="s">
        <v>380</v>
      </c>
      <c r="B56" s="58" t="s">
        <v>381</v>
      </c>
      <c r="C56" s="83" t="s">
        <v>23</v>
      </c>
      <c r="D56" s="83" t="s">
        <v>382</v>
      </c>
      <c r="E56" s="110" t="s">
        <v>383</v>
      </c>
      <c r="F56" s="111"/>
      <c r="G56" s="57" t="s">
        <v>20</v>
      </c>
      <c r="H56" s="60">
        <v>0.02</v>
      </c>
      <c r="I56" s="59">
        <v>26.59</v>
      </c>
      <c r="J56" s="59">
        <v>0.53</v>
      </c>
    </row>
    <row r="57" spans="1:10" ht="51" x14ac:dyDescent="0.2">
      <c r="A57" s="83" t="s">
        <v>380</v>
      </c>
      <c r="B57" s="58" t="s">
        <v>384</v>
      </c>
      <c r="C57" s="83" t="s">
        <v>23</v>
      </c>
      <c r="D57" s="83" t="s">
        <v>385</v>
      </c>
      <c r="E57" s="110" t="s">
        <v>386</v>
      </c>
      <c r="F57" s="111"/>
      <c r="G57" s="57" t="s">
        <v>133</v>
      </c>
      <c r="H57" s="60">
        <v>4.0000000000000001E-3</v>
      </c>
      <c r="I57" s="59">
        <v>543.95000000000005</v>
      </c>
      <c r="J57" s="59">
        <v>2.17</v>
      </c>
    </row>
    <row r="58" spans="1:10" x14ac:dyDescent="0.2">
      <c r="A58" s="82" t="s">
        <v>346</v>
      </c>
      <c r="B58" s="62" t="s">
        <v>359</v>
      </c>
      <c r="C58" s="82" t="s">
        <v>23</v>
      </c>
      <c r="D58" s="82" t="s">
        <v>360</v>
      </c>
      <c r="E58" s="108" t="s">
        <v>358</v>
      </c>
      <c r="F58" s="109"/>
      <c r="G58" s="61" t="s">
        <v>297</v>
      </c>
      <c r="H58" s="64">
        <v>0.04</v>
      </c>
      <c r="I58" s="63">
        <v>15.79</v>
      </c>
      <c r="J58" s="63">
        <v>0.63</v>
      </c>
    </row>
    <row r="59" spans="1:10" ht="25.5" x14ac:dyDescent="0.2">
      <c r="A59" s="82" t="s">
        <v>346</v>
      </c>
      <c r="B59" s="62" t="s">
        <v>387</v>
      </c>
      <c r="C59" s="82" t="s">
        <v>23</v>
      </c>
      <c r="D59" s="82" t="s">
        <v>388</v>
      </c>
      <c r="E59" s="108" t="s">
        <v>363</v>
      </c>
      <c r="F59" s="109"/>
      <c r="G59" s="61" t="s">
        <v>28</v>
      </c>
      <c r="H59" s="64">
        <v>1</v>
      </c>
      <c r="I59" s="63">
        <v>2.2000000000000002</v>
      </c>
      <c r="J59" s="63">
        <v>2.2000000000000002</v>
      </c>
    </row>
    <row r="60" spans="1:10" x14ac:dyDescent="0.2">
      <c r="A60" s="82" t="s">
        <v>346</v>
      </c>
      <c r="B60" s="62" t="s">
        <v>361</v>
      </c>
      <c r="C60" s="82" t="s">
        <v>23</v>
      </c>
      <c r="D60" s="82" t="s">
        <v>362</v>
      </c>
      <c r="E60" s="108" t="s">
        <v>363</v>
      </c>
      <c r="F60" s="109"/>
      <c r="G60" s="61" t="s">
        <v>28</v>
      </c>
      <c r="H60" s="64">
        <v>1.25</v>
      </c>
      <c r="I60" s="63">
        <v>2.78</v>
      </c>
      <c r="J60" s="63">
        <v>3.47</v>
      </c>
    </row>
    <row r="61" spans="1:10" x14ac:dyDescent="0.2">
      <c r="A61" s="81"/>
      <c r="B61" s="81"/>
      <c r="C61" s="81"/>
      <c r="D61" s="81"/>
      <c r="E61" s="81" t="s">
        <v>348</v>
      </c>
      <c r="F61" s="67">
        <v>1.53</v>
      </c>
      <c r="G61" s="81" t="s">
        <v>349</v>
      </c>
      <c r="H61" s="67">
        <v>0</v>
      </c>
      <c r="I61" s="81" t="s">
        <v>350</v>
      </c>
      <c r="J61" s="67">
        <v>1.53</v>
      </c>
    </row>
    <row r="62" spans="1:10" x14ac:dyDescent="0.2">
      <c r="A62" s="81"/>
      <c r="B62" s="81"/>
      <c r="C62" s="81"/>
      <c r="D62" s="81"/>
      <c r="E62" s="81" t="s">
        <v>351</v>
      </c>
      <c r="F62" s="67">
        <v>2.17</v>
      </c>
      <c r="G62" s="81"/>
      <c r="H62" s="107" t="s">
        <v>352</v>
      </c>
      <c r="I62" s="107"/>
      <c r="J62" s="67">
        <v>11.17</v>
      </c>
    </row>
    <row r="63" spans="1:10" ht="15" thickBot="1" x14ac:dyDescent="0.25">
      <c r="A63" s="76"/>
      <c r="B63" s="76"/>
      <c r="C63" s="76"/>
      <c r="D63" s="76"/>
      <c r="E63" s="76"/>
      <c r="F63" s="76"/>
      <c r="G63" s="76" t="s">
        <v>353</v>
      </c>
      <c r="H63" s="65">
        <v>1000</v>
      </c>
      <c r="I63" s="76" t="s">
        <v>354</v>
      </c>
      <c r="J63" s="77">
        <v>11170</v>
      </c>
    </row>
    <row r="64" spans="1:10" ht="15" thickTop="1" x14ac:dyDescent="0.2">
      <c r="A64" s="56"/>
      <c r="B64" s="56"/>
      <c r="C64" s="56"/>
      <c r="D64" s="56"/>
      <c r="E64" s="56"/>
      <c r="F64" s="56"/>
      <c r="G64" s="56"/>
      <c r="H64" s="56"/>
      <c r="I64" s="56"/>
      <c r="J64" s="56"/>
    </row>
    <row r="65" spans="1:10" ht="15" x14ac:dyDescent="0.2">
      <c r="A65" s="79" t="s">
        <v>32</v>
      </c>
      <c r="B65" s="84" t="s">
        <v>6</v>
      </c>
      <c r="C65" s="79" t="s">
        <v>7</v>
      </c>
      <c r="D65" s="79" t="s">
        <v>8</v>
      </c>
      <c r="E65" s="96" t="s">
        <v>344</v>
      </c>
      <c r="F65" s="97"/>
      <c r="G65" s="85" t="s">
        <v>9</v>
      </c>
      <c r="H65" s="84" t="s">
        <v>10</v>
      </c>
      <c r="I65" s="84" t="s">
        <v>11</v>
      </c>
      <c r="J65" s="84" t="s">
        <v>13</v>
      </c>
    </row>
    <row r="66" spans="1:10" ht="51" x14ac:dyDescent="0.2">
      <c r="A66" s="80" t="s">
        <v>345</v>
      </c>
      <c r="B66" s="53" t="s">
        <v>33</v>
      </c>
      <c r="C66" s="80" t="s">
        <v>23</v>
      </c>
      <c r="D66" s="80" t="s">
        <v>34</v>
      </c>
      <c r="E66" s="98" t="s">
        <v>372</v>
      </c>
      <c r="F66" s="99"/>
      <c r="G66" s="52" t="s">
        <v>28</v>
      </c>
      <c r="H66" s="55">
        <v>1</v>
      </c>
      <c r="I66" s="54">
        <v>7.59</v>
      </c>
      <c r="J66" s="54">
        <v>7.59</v>
      </c>
    </row>
    <row r="67" spans="1:10" ht="51" x14ac:dyDescent="0.2">
      <c r="A67" s="83" t="s">
        <v>380</v>
      </c>
      <c r="B67" s="58" t="s">
        <v>384</v>
      </c>
      <c r="C67" s="83" t="s">
        <v>23</v>
      </c>
      <c r="D67" s="83" t="s">
        <v>385</v>
      </c>
      <c r="E67" s="110" t="s">
        <v>386</v>
      </c>
      <c r="F67" s="111"/>
      <c r="G67" s="57" t="s">
        <v>133</v>
      </c>
      <c r="H67" s="60">
        <v>6.4000000000000003E-3</v>
      </c>
      <c r="I67" s="59">
        <v>543.95000000000005</v>
      </c>
      <c r="J67" s="59">
        <v>3.48</v>
      </c>
    </row>
    <row r="68" spans="1:10" ht="25.5" x14ac:dyDescent="0.2">
      <c r="A68" s="83" t="s">
        <v>380</v>
      </c>
      <c r="B68" s="58" t="s">
        <v>381</v>
      </c>
      <c r="C68" s="83" t="s">
        <v>23</v>
      </c>
      <c r="D68" s="83" t="s">
        <v>382</v>
      </c>
      <c r="E68" s="110" t="s">
        <v>383</v>
      </c>
      <c r="F68" s="111"/>
      <c r="G68" s="57" t="s">
        <v>20</v>
      </c>
      <c r="H68" s="60">
        <v>3.5999999999999997E-2</v>
      </c>
      <c r="I68" s="59">
        <v>26.59</v>
      </c>
      <c r="J68" s="59">
        <v>0.95</v>
      </c>
    </row>
    <row r="69" spans="1:10" x14ac:dyDescent="0.2">
      <c r="A69" s="82" t="s">
        <v>346</v>
      </c>
      <c r="B69" s="62" t="s">
        <v>359</v>
      </c>
      <c r="C69" s="82" t="s">
        <v>23</v>
      </c>
      <c r="D69" s="82" t="s">
        <v>360</v>
      </c>
      <c r="E69" s="108" t="s">
        <v>358</v>
      </c>
      <c r="F69" s="109"/>
      <c r="G69" s="61" t="s">
        <v>297</v>
      </c>
      <c r="H69" s="64">
        <v>0.08</v>
      </c>
      <c r="I69" s="63">
        <v>15.79</v>
      </c>
      <c r="J69" s="63">
        <v>1.26</v>
      </c>
    </row>
    <row r="70" spans="1:10" x14ac:dyDescent="0.2">
      <c r="A70" s="82" t="s">
        <v>346</v>
      </c>
      <c r="B70" s="62" t="s">
        <v>389</v>
      </c>
      <c r="C70" s="82" t="s">
        <v>23</v>
      </c>
      <c r="D70" s="82" t="s">
        <v>390</v>
      </c>
      <c r="E70" s="108" t="s">
        <v>358</v>
      </c>
      <c r="F70" s="109"/>
      <c r="G70" s="61" t="s">
        <v>297</v>
      </c>
      <c r="H70" s="64">
        <v>0.08</v>
      </c>
      <c r="I70" s="63">
        <v>22.52</v>
      </c>
      <c r="J70" s="63">
        <v>1.8</v>
      </c>
    </row>
    <row r="71" spans="1:10" x14ac:dyDescent="0.2">
      <c r="A71" s="82" t="s">
        <v>346</v>
      </c>
      <c r="B71" s="62" t="s">
        <v>361</v>
      </c>
      <c r="C71" s="82" t="s">
        <v>23</v>
      </c>
      <c r="D71" s="82" t="s">
        <v>362</v>
      </c>
      <c r="E71" s="108" t="s">
        <v>363</v>
      </c>
      <c r="F71" s="109"/>
      <c r="G71" s="61" t="s">
        <v>28</v>
      </c>
      <c r="H71" s="64">
        <v>0.02</v>
      </c>
      <c r="I71" s="63">
        <v>2.78</v>
      </c>
      <c r="J71" s="63">
        <v>0.05</v>
      </c>
    </row>
    <row r="72" spans="1:10" x14ac:dyDescent="0.2">
      <c r="A72" s="82" t="s">
        <v>346</v>
      </c>
      <c r="B72" s="62" t="s">
        <v>391</v>
      </c>
      <c r="C72" s="82" t="s">
        <v>23</v>
      </c>
      <c r="D72" s="82" t="s">
        <v>392</v>
      </c>
      <c r="E72" s="108" t="s">
        <v>363</v>
      </c>
      <c r="F72" s="109"/>
      <c r="G72" s="61" t="s">
        <v>28</v>
      </c>
      <c r="H72" s="64">
        <v>1.08</v>
      </c>
      <c r="I72" s="63">
        <v>0.05</v>
      </c>
      <c r="J72" s="63">
        <v>0.05</v>
      </c>
    </row>
    <row r="73" spans="1:10" x14ac:dyDescent="0.2">
      <c r="A73" s="81"/>
      <c r="B73" s="81"/>
      <c r="C73" s="81"/>
      <c r="D73" s="81"/>
      <c r="E73" s="81" t="s">
        <v>348</v>
      </c>
      <c r="F73" s="67">
        <v>4.58</v>
      </c>
      <c r="G73" s="81" t="s">
        <v>349</v>
      </c>
      <c r="H73" s="67">
        <v>0</v>
      </c>
      <c r="I73" s="81" t="s">
        <v>350</v>
      </c>
      <c r="J73" s="67">
        <v>4.58</v>
      </c>
    </row>
    <row r="74" spans="1:10" x14ac:dyDescent="0.2">
      <c r="A74" s="81"/>
      <c r="B74" s="81"/>
      <c r="C74" s="81"/>
      <c r="D74" s="81"/>
      <c r="E74" s="81" t="s">
        <v>351</v>
      </c>
      <c r="F74" s="67">
        <v>1.83</v>
      </c>
      <c r="G74" s="81"/>
      <c r="H74" s="107" t="s">
        <v>352</v>
      </c>
      <c r="I74" s="107"/>
      <c r="J74" s="67">
        <v>9.42</v>
      </c>
    </row>
    <row r="75" spans="1:10" ht="15" thickBot="1" x14ac:dyDescent="0.25">
      <c r="A75" s="76"/>
      <c r="B75" s="76"/>
      <c r="C75" s="76"/>
      <c r="D75" s="76"/>
      <c r="E75" s="76"/>
      <c r="F75" s="76"/>
      <c r="G75" s="76" t="s">
        <v>353</v>
      </c>
      <c r="H75" s="65">
        <v>1000</v>
      </c>
      <c r="I75" s="76" t="s">
        <v>354</v>
      </c>
      <c r="J75" s="77">
        <v>9420</v>
      </c>
    </row>
    <row r="76" spans="1:10" ht="15" thickTop="1" x14ac:dyDescent="0.2">
      <c r="A76" s="56"/>
      <c r="B76" s="56"/>
      <c r="C76" s="56"/>
      <c r="D76" s="56"/>
      <c r="E76" s="56"/>
      <c r="F76" s="56"/>
      <c r="G76" s="56"/>
      <c r="H76" s="56"/>
      <c r="I76" s="56"/>
      <c r="J76" s="56"/>
    </row>
    <row r="77" spans="1:10" ht="15" x14ac:dyDescent="0.2">
      <c r="A77" s="79" t="s">
        <v>35</v>
      </c>
      <c r="B77" s="84" t="s">
        <v>6</v>
      </c>
      <c r="C77" s="79" t="s">
        <v>7</v>
      </c>
      <c r="D77" s="79" t="s">
        <v>8</v>
      </c>
      <c r="E77" s="96" t="s">
        <v>344</v>
      </c>
      <c r="F77" s="97"/>
      <c r="G77" s="85" t="s">
        <v>9</v>
      </c>
      <c r="H77" s="84" t="s">
        <v>10</v>
      </c>
      <c r="I77" s="84" t="s">
        <v>11</v>
      </c>
      <c r="J77" s="84" t="s">
        <v>13</v>
      </c>
    </row>
    <row r="78" spans="1:10" ht="51" x14ac:dyDescent="0.2">
      <c r="A78" s="80" t="s">
        <v>345</v>
      </c>
      <c r="B78" s="53" t="s">
        <v>36</v>
      </c>
      <c r="C78" s="80" t="s">
        <v>23</v>
      </c>
      <c r="D78" s="80" t="s">
        <v>37</v>
      </c>
      <c r="E78" s="98" t="s">
        <v>372</v>
      </c>
      <c r="F78" s="99"/>
      <c r="G78" s="52" t="s">
        <v>28</v>
      </c>
      <c r="H78" s="55">
        <v>1</v>
      </c>
      <c r="I78" s="54">
        <v>3.11</v>
      </c>
      <c r="J78" s="54">
        <v>3.11</v>
      </c>
    </row>
    <row r="79" spans="1:10" x14ac:dyDescent="0.2">
      <c r="A79" s="82" t="s">
        <v>346</v>
      </c>
      <c r="B79" s="62" t="s">
        <v>359</v>
      </c>
      <c r="C79" s="82" t="s">
        <v>23</v>
      </c>
      <c r="D79" s="82" t="s">
        <v>360</v>
      </c>
      <c r="E79" s="108" t="s">
        <v>358</v>
      </c>
      <c r="F79" s="109"/>
      <c r="G79" s="61" t="s">
        <v>297</v>
      </c>
      <c r="H79" s="64">
        <v>0.08</v>
      </c>
      <c r="I79" s="63">
        <v>15.79</v>
      </c>
      <c r="J79" s="63">
        <v>1.26</v>
      </c>
    </row>
    <row r="80" spans="1:10" x14ac:dyDescent="0.2">
      <c r="A80" s="82" t="s">
        <v>346</v>
      </c>
      <c r="B80" s="62" t="s">
        <v>389</v>
      </c>
      <c r="C80" s="82" t="s">
        <v>23</v>
      </c>
      <c r="D80" s="82" t="s">
        <v>390</v>
      </c>
      <c r="E80" s="108" t="s">
        <v>358</v>
      </c>
      <c r="F80" s="109"/>
      <c r="G80" s="61" t="s">
        <v>297</v>
      </c>
      <c r="H80" s="64">
        <v>0.08</v>
      </c>
      <c r="I80" s="63">
        <v>22.52</v>
      </c>
      <c r="J80" s="63">
        <v>1.8</v>
      </c>
    </row>
    <row r="81" spans="1:10" x14ac:dyDescent="0.2">
      <c r="A81" s="82" t="s">
        <v>346</v>
      </c>
      <c r="B81" s="62" t="s">
        <v>391</v>
      </c>
      <c r="C81" s="82" t="s">
        <v>23</v>
      </c>
      <c r="D81" s="82" t="s">
        <v>392</v>
      </c>
      <c r="E81" s="108" t="s">
        <v>363</v>
      </c>
      <c r="F81" s="109"/>
      <c r="G81" s="61" t="s">
        <v>28</v>
      </c>
      <c r="H81" s="64">
        <v>1.05</v>
      </c>
      <c r="I81" s="63">
        <v>0.05</v>
      </c>
      <c r="J81" s="63">
        <v>0.05</v>
      </c>
    </row>
    <row r="82" spans="1:10" x14ac:dyDescent="0.2">
      <c r="A82" s="81"/>
      <c r="B82" s="81"/>
      <c r="C82" s="81"/>
      <c r="D82" s="81"/>
      <c r="E82" s="81" t="s">
        <v>348</v>
      </c>
      <c r="F82" s="67">
        <v>3.06</v>
      </c>
      <c r="G82" s="81" t="s">
        <v>349</v>
      </c>
      <c r="H82" s="67">
        <v>0</v>
      </c>
      <c r="I82" s="81" t="s">
        <v>350</v>
      </c>
      <c r="J82" s="67">
        <v>3.06</v>
      </c>
    </row>
    <row r="83" spans="1:10" x14ac:dyDescent="0.2">
      <c r="A83" s="81"/>
      <c r="B83" s="81"/>
      <c r="C83" s="81"/>
      <c r="D83" s="81"/>
      <c r="E83" s="81" t="s">
        <v>351</v>
      </c>
      <c r="F83" s="67">
        <v>0.75</v>
      </c>
      <c r="G83" s="81"/>
      <c r="H83" s="107" t="s">
        <v>352</v>
      </c>
      <c r="I83" s="107"/>
      <c r="J83" s="67">
        <v>3.86</v>
      </c>
    </row>
    <row r="84" spans="1:10" ht="15" thickBot="1" x14ac:dyDescent="0.25">
      <c r="A84" s="76"/>
      <c r="B84" s="76"/>
      <c r="C84" s="76"/>
      <c r="D84" s="76"/>
      <c r="E84" s="76"/>
      <c r="F84" s="76"/>
      <c r="G84" s="76" t="s">
        <v>353</v>
      </c>
      <c r="H84" s="65">
        <v>3000</v>
      </c>
      <c r="I84" s="76" t="s">
        <v>354</v>
      </c>
      <c r="J84" s="77">
        <v>11580</v>
      </c>
    </row>
    <row r="85" spans="1:10" ht="15" thickTop="1" x14ac:dyDescent="0.2">
      <c r="A85" s="56"/>
      <c r="B85" s="56"/>
      <c r="C85" s="56"/>
      <c r="D85" s="56"/>
      <c r="E85" s="56"/>
      <c r="F85" s="56"/>
      <c r="G85" s="56"/>
      <c r="H85" s="56"/>
      <c r="I85" s="56"/>
      <c r="J85" s="56"/>
    </row>
    <row r="86" spans="1:10" ht="15" x14ac:dyDescent="0.2">
      <c r="A86" s="79" t="s">
        <v>38</v>
      </c>
      <c r="B86" s="84" t="s">
        <v>6</v>
      </c>
      <c r="C86" s="79" t="s">
        <v>7</v>
      </c>
      <c r="D86" s="79" t="s">
        <v>8</v>
      </c>
      <c r="E86" s="96" t="s">
        <v>344</v>
      </c>
      <c r="F86" s="97"/>
      <c r="G86" s="85" t="s">
        <v>9</v>
      </c>
      <c r="H86" s="84" t="s">
        <v>10</v>
      </c>
      <c r="I86" s="84" t="s">
        <v>11</v>
      </c>
      <c r="J86" s="84" t="s">
        <v>13</v>
      </c>
    </row>
    <row r="87" spans="1:10" ht="51" x14ac:dyDescent="0.2">
      <c r="A87" s="80" t="s">
        <v>345</v>
      </c>
      <c r="B87" s="53" t="s">
        <v>39</v>
      </c>
      <c r="C87" s="80" t="s">
        <v>23</v>
      </c>
      <c r="D87" s="80" t="s">
        <v>40</v>
      </c>
      <c r="E87" s="98" t="s">
        <v>393</v>
      </c>
      <c r="F87" s="99"/>
      <c r="G87" s="52" t="s">
        <v>41</v>
      </c>
      <c r="H87" s="55">
        <v>1</v>
      </c>
      <c r="I87" s="54">
        <v>810.09</v>
      </c>
      <c r="J87" s="54">
        <v>810.09</v>
      </c>
    </row>
    <row r="88" spans="1:10" x14ac:dyDescent="0.2">
      <c r="A88" s="82" t="s">
        <v>346</v>
      </c>
      <c r="B88" s="62" t="s">
        <v>396</v>
      </c>
      <c r="C88" s="82" t="s">
        <v>23</v>
      </c>
      <c r="D88" s="82" t="s">
        <v>397</v>
      </c>
      <c r="E88" s="108" t="s">
        <v>358</v>
      </c>
      <c r="F88" s="109"/>
      <c r="G88" s="61" t="s">
        <v>297</v>
      </c>
      <c r="H88" s="64">
        <v>3</v>
      </c>
      <c r="I88" s="63">
        <v>22.52</v>
      </c>
      <c r="J88" s="63">
        <v>67.56</v>
      </c>
    </row>
    <row r="89" spans="1:10" x14ac:dyDescent="0.2">
      <c r="A89" s="82" t="s">
        <v>346</v>
      </c>
      <c r="B89" s="62" t="s">
        <v>394</v>
      </c>
      <c r="C89" s="82" t="s">
        <v>23</v>
      </c>
      <c r="D89" s="82" t="s">
        <v>395</v>
      </c>
      <c r="E89" s="108" t="s">
        <v>358</v>
      </c>
      <c r="F89" s="109"/>
      <c r="G89" s="61" t="s">
        <v>297</v>
      </c>
      <c r="H89" s="64">
        <v>3</v>
      </c>
      <c r="I89" s="63">
        <v>15.79</v>
      </c>
      <c r="J89" s="63">
        <v>47.37</v>
      </c>
    </row>
    <row r="90" spans="1:10" x14ac:dyDescent="0.2">
      <c r="A90" s="82" t="s">
        <v>346</v>
      </c>
      <c r="B90" s="62" t="s">
        <v>398</v>
      </c>
      <c r="C90" s="82" t="s">
        <v>23</v>
      </c>
      <c r="D90" s="82" t="s">
        <v>399</v>
      </c>
      <c r="E90" s="108" t="s">
        <v>363</v>
      </c>
      <c r="F90" s="109"/>
      <c r="G90" s="61" t="s">
        <v>255</v>
      </c>
      <c r="H90" s="64">
        <v>0.125</v>
      </c>
      <c r="I90" s="63">
        <v>17.5</v>
      </c>
      <c r="J90" s="63">
        <v>2.1800000000000002</v>
      </c>
    </row>
    <row r="91" spans="1:10" ht="25.5" x14ac:dyDescent="0.2">
      <c r="A91" s="82" t="s">
        <v>346</v>
      </c>
      <c r="B91" s="62" t="s">
        <v>404</v>
      </c>
      <c r="C91" s="82" t="s">
        <v>23</v>
      </c>
      <c r="D91" s="82" t="s">
        <v>405</v>
      </c>
      <c r="E91" s="108" t="s">
        <v>363</v>
      </c>
      <c r="F91" s="109"/>
      <c r="G91" s="61" t="s">
        <v>28</v>
      </c>
      <c r="H91" s="64">
        <v>1.25</v>
      </c>
      <c r="I91" s="63">
        <v>46.67</v>
      </c>
      <c r="J91" s="63">
        <v>58.33</v>
      </c>
    </row>
    <row r="92" spans="1:10" ht="25.5" x14ac:dyDescent="0.2">
      <c r="A92" s="82" t="s">
        <v>346</v>
      </c>
      <c r="B92" s="62" t="s">
        <v>400</v>
      </c>
      <c r="C92" s="82" t="s">
        <v>23</v>
      </c>
      <c r="D92" s="82" t="s">
        <v>401</v>
      </c>
      <c r="E92" s="108" t="s">
        <v>363</v>
      </c>
      <c r="F92" s="109"/>
      <c r="G92" s="61" t="s">
        <v>41</v>
      </c>
      <c r="H92" s="64">
        <v>0.25</v>
      </c>
      <c r="I92" s="63">
        <v>225.09</v>
      </c>
      <c r="J92" s="63">
        <v>56.27</v>
      </c>
    </row>
    <row r="93" spans="1:10" ht="25.5" x14ac:dyDescent="0.2">
      <c r="A93" s="82" t="s">
        <v>346</v>
      </c>
      <c r="B93" s="62" t="s">
        <v>402</v>
      </c>
      <c r="C93" s="82" t="s">
        <v>23</v>
      </c>
      <c r="D93" s="82" t="s">
        <v>403</v>
      </c>
      <c r="E93" s="108" t="s">
        <v>363</v>
      </c>
      <c r="F93" s="109"/>
      <c r="G93" s="61" t="s">
        <v>41</v>
      </c>
      <c r="H93" s="64">
        <v>0.25</v>
      </c>
      <c r="I93" s="63">
        <v>132.81</v>
      </c>
      <c r="J93" s="63">
        <v>33.200000000000003</v>
      </c>
    </row>
    <row r="94" spans="1:10" ht="25.5" x14ac:dyDescent="0.2">
      <c r="A94" s="82" t="s">
        <v>346</v>
      </c>
      <c r="B94" s="62" t="s">
        <v>410</v>
      </c>
      <c r="C94" s="82" t="s">
        <v>23</v>
      </c>
      <c r="D94" s="82" t="s">
        <v>411</v>
      </c>
      <c r="E94" s="108" t="s">
        <v>363</v>
      </c>
      <c r="F94" s="109"/>
      <c r="G94" s="61" t="s">
        <v>41</v>
      </c>
      <c r="H94" s="64">
        <v>1.75</v>
      </c>
      <c r="I94" s="63">
        <v>10.27</v>
      </c>
      <c r="J94" s="63">
        <v>17.97</v>
      </c>
    </row>
    <row r="95" spans="1:10" ht="25.5" x14ac:dyDescent="0.2">
      <c r="A95" s="82" t="s">
        <v>346</v>
      </c>
      <c r="B95" s="62" t="s">
        <v>420</v>
      </c>
      <c r="C95" s="82" t="s">
        <v>23</v>
      </c>
      <c r="D95" s="82" t="s">
        <v>421</v>
      </c>
      <c r="E95" s="108" t="s">
        <v>363</v>
      </c>
      <c r="F95" s="109"/>
      <c r="G95" s="61" t="s">
        <v>41</v>
      </c>
      <c r="H95" s="64">
        <v>0.25</v>
      </c>
      <c r="I95" s="63">
        <v>7.44</v>
      </c>
      <c r="J95" s="63">
        <v>1.86</v>
      </c>
    </row>
    <row r="96" spans="1:10" x14ac:dyDescent="0.2">
      <c r="A96" s="82" t="s">
        <v>346</v>
      </c>
      <c r="B96" s="62" t="s">
        <v>414</v>
      </c>
      <c r="C96" s="82" t="s">
        <v>23</v>
      </c>
      <c r="D96" s="82" t="s">
        <v>415</v>
      </c>
      <c r="E96" s="108" t="s">
        <v>363</v>
      </c>
      <c r="F96" s="109"/>
      <c r="G96" s="61" t="s">
        <v>41</v>
      </c>
      <c r="H96" s="64">
        <v>0.25</v>
      </c>
      <c r="I96" s="63">
        <v>3.1</v>
      </c>
      <c r="J96" s="63">
        <v>0.77</v>
      </c>
    </row>
    <row r="97" spans="1:10" x14ac:dyDescent="0.2">
      <c r="A97" s="82" t="s">
        <v>346</v>
      </c>
      <c r="B97" s="62" t="s">
        <v>422</v>
      </c>
      <c r="C97" s="82" t="s">
        <v>23</v>
      </c>
      <c r="D97" s="82" t="s">
        <v>423</v>
      </c>
      <c r="E97" s="108" t="s">
        <v>363</v>
      </c>
      <c r="F97" s="109"/>
      <c r="G97" s="61" t="s">
        <v>41</v>
      </c>
      <c r="H97" s="64">
        <v>0.25</v>
      </c>
      <c r="I97" s="63">
        <v>4.22</v>
      </c>
      <c r="J97" s="63">
        <v>1.05</v>
      </c>
    </row>
    <row r="98" spans="1:10" ht="38.25" x14ac:dyDescent="0.2">
      <c r="A98" s="82" t="s">
        <v>346</v>
      </c>
      <c r="B98" s="62" t="s">
        <v>406</v>
      </c>
      <c r="C98" s="82" t="s">
        <v>23</v>
      </c>
      <c r="D98" s="82" t="s">
        <v>407</v>
      </c>
      <c r="E98" s="108" t="s">
        <v>363</v>
      </c>
      <c r="F98" s="109"/>
      <c r="G98" s="61" t="s">
        <v>28</v>
      </c>
      <c r="H98" s="64">
        <v>4.4000000000000004</v>
      </c>
      <c r="I98" s="63">
        <v>15.19</v>
      </c>
      <c r="J98" s="63">
        <v>66.83</v>
      </c>
    </row>
    <row r="99" spans="1:10" x14ac:dyDescent="0.2">
      <c r="A99" s="82" t="s">
        <v>346</v>
      </c>
      <c r="B99" s="62" t="s">
        <v>408</v>
      </c>
      <c r="C99" s="82" t="s">
        <v>23</v>
      </c>
      <c r="D99" s="82" t="s">
        <v>409</v>
      </c>
      <c r="E99" s="108" t="s">
        <v>363</v>
      </c>
      <c r="F99" s="109"/>
      <c r="G99" s="61" t="s">
        <v>28</v>
      </c>
      <c r="H99" s="64">
        <v>1.1499999999999999</v>
      </c>
      <c r="I99" s="63">
        <v>5.87</v>
      </c>
      <c r="J99" s="63">
        <v>6.75</v>
      </c>
    </row>
    <row r="100" spans="1:10" ht="25.5" x14ac:dyDescent="0.2">
      <c r="A100" s="82" t="s">
        <v>346</v>
      </c>
      <c r="B100" s="62" t="s">
        <v>418</v>
      </c>
      <c r="C100" s="82" t="s">
        <v>23</v>
      </c>
      <c r="D100" s="82" t="s">
        <v>419</v>
      </c>
      <c r="E100" s="108" t="s">
        <v>363</v>
      </c>
      <c r="F100" s="109"/>
      <c r="G100" s="61" t="s">
        <v>41</v>
      </c>
      <c r="H100" s="64">
        <v>0.25</v>
      </c>
      <c r="I100" s="63">
        <v>17</v>
      </c>
      <c r="J100" s="63">
        <v>4.25</v>
      </c>
    </row>
    <row r="101" spans="1:10" ht="25.5" x14ac:dyDescent="0.2">
      <c r="A101" s="82" t="s">
        <v>346</v>
      </c>
      <c r="B101" s="62" t="s">
        <v>412</v>
      </c>
      <c r="C101" s="82" t="s">
        <v>23</v>
      </c>
      <c r="D101" s="82" t="s">
        <v>413</v>
      </c>
      <c r="E101" s="108" t="s">
        <v>363</v>
      </c>
      <c r="F101" s="109"/>
      <c r="G101" s="61" t="s">
        <v>41</v>
      </c>
      <c r="H101" s="64">
        <v>0.25</v>
      </c>
      <c r="I101" s="63">
        <v>6.78</v>
      </c>
      <c r="J101" s="63">
        <v>1.69</v>
      </c>
    </row>
    <row r="102" spans="1:10" x14ac:dyDescent="0.2">
      <c r="A102" s="82" t="s">
        <v>346</v>
      </c>
      <c r="B102" s="62" t="s">
        <v>426</v>
      </c>
      <c r="C102" s="82" t="s">
        <v>23</v>
      </c>
      <c r="D102" s="82" t="s">
        <v>427</v>
      </c>
      <c r="E102" s="108" t="s">
        <v>363</v>
      </c>
      <c r="F102" s="109"/>
      <c r="G102" s="61" t="s">
        <v>41</v>
      </c>
      <c r="H102" s="64">
        <v>0.25</v>
      </c>
      <c r="I102" s="63">
        <v>494.48</v>
      </c>
      <c r="J102" s="63">
        <v>123.62</v>
      </c>
    </row>
    <row r="103" spans="1:10" ht="25.5" x14ac:dyDescent="0.2">
      <c r="A103" s="82" t="s">
        <v>346</v>
      </c>
      <c r="B103" s="62" t="s">
        <v>416</v>
      </c>
      <c r="C103" s="82" t="s">
        <v>23</v>
      </c>
      <c r="D103" s="82" t="s">
        <v>417</v>
      </c>
      <c r="E103" s="108" t="s">
        <v>363</v>
      </c>
      <c r="F103" s="109"/>
      <c r="G103" s="61" t="s">
        <v>41</v>
      </c>
      <c r="H103" s="64">
        <v>0.25</v>
      </c>
      <c r="I103" s="63">
        <v>7.51</v>
      </c>
      <c r="J103" s="63">
        <v>1.87</v>
      </c>
    </row>
    <row r="104" spans="1:10" ht="25.5" x14ac:dyDescent="0.2">
      <c r="A104" s="82" t="s">
        <v>346</v>
      </c>
      <c r="B104" s="62" t="s">
        <v>424</v>
      </c>
      <c r="C104" s="82" t="s">
        <v>23</v>
      </c>
      <c r="D104" s="82" t="s">
        <v>425</v>
      </c>
      <c r="E104" s="108" t="s">
        <v>363</v>
      </c>
      <c r="F104" s="109"/>
      <c r="G104" s="61" t="s">
        <v>41</v>
      </c>
      <c r="H104" s="64">
        <v>2</v>
      </c>
      <c r="I104" s="63">
        <v>159.26</v>
      </c>
      <c r="J104" s="63">
        <v>318.52</v>
      </c>
    </row>
    <row r="105" spans="1:10" x14ac:dyDescent="0.2">
      <c r="A105" s="81"/>
      <c r="B105" s="81"/>
      <c r="C105" s="81"/>
      <c r="D105" s="81"/>
      <c r="E105" s="81" t="s">
        <v>348</v>
      </c>
      <c r="F105" s="67">
        <v>114.93</v>
      </c>
      <c r="G105" s="81" t="s">
        <v>349</v>
      </c>
      <c r="H105" s="67">
        <v>0</v>
      </c>
      <c r="I105" s="81" t="s">
        <v>350</v>
      </c>
      <c r="J105" s="67">
        <v>114.93</v>
      </c>
    </row>
    <row r="106" spans="1:10" x14ac:dyDescent="0.2">
      <c r="A106" s="81"/>
      <c r="B106" s="81"/>
      <c r="C106" s="81"/>
      <c r="D106" s="81"/>
      <c r="E106" s="81" t="s">
        <v>351</v>
      </c>
      <c r="F106" s="67">
        <v>196.12</v>
      </c>
      <c r="G106" s="81"/>
      <c r="H106" s="107" t="s">
        <v>352</v>
      </c>
      <c r="I106" s="107"/>
      <c r="J106" s="67">
        <v>1006.21</v>
      </c>
    </row>
    <row r="107" spans="1:10" ht="15" thickBot="1" x14ac:dyDescent="0.25">
      <c r="A107" s="76"/>
      <c r="B107" s="76"/>
      <c r="C107" s="76"/>
      <c r="D107" s="76"/>
      <c r="E107" s="76"/>
      <c r="F107" s="76"/>
      <c r="G107" s="76" t="s">
        <v>353</v>
      </c>
      <c r="H107" s="65">
        <v>10</v>
      </c>
      <c r="I107" s="76" t="s">
        <v>354</v>
      </c>
      <c r="J107" s="77">
        <v>10062.1</v>
      </c>
    </row>
    <row r="108" spans="1:10" ht="15" thickTop="1" x14ac:dyDescent="0.2">
      <c r="A108" s="56"/>
      <c r="B108" s="56"/>
      <c r="C108" s="56"/>
      <c r="D108" s="56"/>
      <c r="E108" s="56"/>
      <c r="F108" s="56"/>
      <c r="G108" s="56"/>
      <c r="H108" s="56"/>
      <c r="I108" s="56"/>
      <c r="J108" s="56"/>
    </row>
    <row r="109" spans="1:10" ht="15" x14ac:dyDescent="0.2">
      <c r="A109" s="79" t="s">
        <v>42</v>
      </c>
      <c r="B109" s="84" t="s">
        <v>6</v>
      </c>
      <c r="C109" s="79" t="s">
        <v>7</v>
      </c>
      <c r="D109" s="79" t="s">
        <v>8</v>
      </c>
      <c r="E109" s="96" t="s">
        <v>344</v>
      </c>
      <c r="F109" s="97"/>
      <c r="G109" s="85" t="s">
        <v>9</v>
      </c>
      <c r="H109" s="84" t="s">
        <v>10</v>
      </c>
      <c r="I109" s="84" t="s">
        <v>11</v>
      </c>
      <c r="J109" s="84" t="s">
        <v>13</v>
      </c>
    </row>
    <row r="110" spans="1:10" ht="51" x14ac:dyDescent="0.2">
      <c r="A110" s="80" t="s">
        <v>345</v>
      </c>
      <c r="B110" s="53" t="s">
        <v>43</v>
      </c>
      <c r="C110" s="80" t="s">
        <v>23</v>
      </c>
      <c r="D110" s="80" t="s">
        <v>44</v>
      </c>
      <c r="E110" s="98" t="s">
        <v>393</v>
      </c>
      <c r="F110" s="99"/>
      <c r="G110" s="52" t="s">
        <v>41</v>
      </c>
      <c r="H110" s="55">
        <v>1</v>
      </c>
      <c r="I110" s="54">
        <v>464.63</v>
      </c>
      <c r="J110" s="54">
        <v>464.63</v>
      </c>
    </row>
    <row r="111" spans="1:10" x14ac:dyDescent="0.2">
      <c r="A111" s="82" t="s">
        <v>346</v>
      </c>
      <c r="B111" s="62" t="s">
        <v>394</v>
      </c>
      <c r="C111" s="82" t="s">
        <v>23</v>
      </c>
      <c r="D111" s="82" t="s">
        <v>395</v>
      </c>
      <c r="E111" s="108" t="s">
        <v>358</v>
      </c>
      <c r="F111" s="109"/>
      <c r="G111" s="61" t="s">
        <v>297</v>
      </c>
      <c r="H111" s="64">
        <v>3</v>
      </c>
      <c r="I111" s="63">
        <v>15.79</v>
      </c>
      <c r="J111" s="63">
        <v>47.37</v>
      </c>
    </row>
    <row r="112" spans="1:10" x14ac:dyDescent="0.2">
      <c r="A112" s="82" t="s">
        <v>346</v>
      </c>
      <c r="B112" s="62" t="s">
        <v>428</v>
      </c>
      <c r="C112" s="82" t="s">
        <v>23</v>
      </c>
      <c r="D112" s="82" t="s">
        <v>429</v>
      </c>
      <c r="E112" s="108" t="s">
        <v>358</v>
      </c>
      <c r="F112" s="109"/>
      <c r="G112" s="61" t="s">
        <v>297</v>
      </c>
      <c r="H112" s="64">
        <v>3</v>
      </c>
      <c r="I112" s="63">
        <v>22.51</v>
      </c>
      <c r="J112" s="63">
        <v>67.53</v>
      </c>
    </row>
    <row r="113" spans="1:10" x14ac:dyDescent="0.2">
      <c r="A113" s="82" t="s">
        <v>346</v>
      </c>
      <c r="B113" s="62" t="s">
        <v>389</v>
      </c>
      <c r="C113" s="82" t="s">
        <v>23</v>
      </c>
      <c r="D113" s="82" t="s">
        <v>390</v>
      </c>
      <c r="E113" s="108" t="s">
        <v>358</v>
      </c>
      <c r="F113" s="109"/>
      <c r="G113" s="61" t="s">
        <v>297</v>
      </c>
      <c r="H113" s="64">
        <v>3</v>
      </c>
      <c r="I113" s="63">
        <v>22.52</v>
      </c>
      <c r="J113" s="63">
        <v>67.56</v>
      </c>
    </row>
    <row r="114" spans="1:10" x14ac:dyDescent="0.2">
      <c r="A114" s="82" t="s">
        <v>346</v>
      </c>
      <c r="B114" s="62" t="s">
        <v>430</v>
      </c>
      <c r="C114" s="82" t="s">
        <v>23</v>
      </c>
      <c r="D114" s="82" t="s">
        <v>431</v>
      </c>
      <c r="E114" s="108" t="s">
        <v>363</v>
      </c>
      <c r="F114" s="109"/>
      <c r="G114" s="61" t="s">
        <v>41</v>
      </c>
      <c r="H114" s="64">
        <v>1</v>
      </c>
      <c r="I114" s="63">
        <v>282.17</v>
      </c>
      <c r="J114" s="63">
        <v>282.17</v>
      </c>
    </row>
    <row r="115" spans="1:10" x14ac:dyDescent="0.2">
      <c r="A115" s="81"/>
      <c r="B115" s="81"/>
      <c r="C115" s="81"/>
      <c r="D115" s="81"/>
      <c r="E115" s="81" t="s">
        <v>348</v>
      </c>
      <c r="F115" s="67">
        <v>182.46</v>
      </c>
      <c r="G115" s="81" t="s">
        <v>349</v>
      </c>
      <c r="H115" s="67">
        <v>0</v>
      </c>
      <c r="I115" s="81" t="s">
        <v>350</v>
      </c>
      <c r="J115" s="67">
        <v>182.46</v>
      </c>
    </row>
    <row r="116" spans="1:10" x14ac:dyDescent="0.2">
      <c r="A116" s="81"/>
      <c r="B116" s="81"/>
      <c r="C116" s="81"/>
      <c r="D116" s="81"/>
      <c r="E116" s="81" t="s">
        <v>351</v>
      </c>
      <c r="F116" s="67">
        <v>112.48</v>
      </c>
      <c r="G116" s="81"/>
      <c r="H116" s="107" t="s">
        <v>352</v>
      </c>
      <c r="I116" s="107"/>
      <c r="J116" s="67">
        <v>577.11</v>
      </c>
    </row>
    <row r="117" spans="1:10" ht="15" thickBot="1" x14ac:dyDescent="0.25">
      <c r="A117" s="76"/>
      <c r="B117" s="76"/>
      <c r="C117" s="76"/>
      <c r="D117" s="76"/>
      <c r="E117" s="76"/>
      <c r="F117" s="76"/>
      <c r="G117" s="76" t="s">
        <v>353</v>
      </c>
      <c r="H117" s="65">
        <v>10</v>
      </c>
      <c r="I117" s="76" t="s">
        <v>354</v>
      </c>
      <c r="J117" s="77">
        <v>5771.1</v>
      </c>
    </row>
    <row r="118" spans="1:10" ht="15" thickTop="1" x14ac:dyDescent="0.2">
      <c r="A118" s="56"/>
      <c r="B118" s="56"/>
      <c r="C118" s="56"/>
      <c r="D118" s="56"/>
      <c r="E118" s="56"/>
      <c r="F118" s="56"/>
      <c r="G118" s="56"/>
      <c r="H118" s="56"/>
      <c r="I118" s="56"/>
      <c r="J118" s="56"/>
    </row>
    <row r="119" spans="1:10" ht="15" x14ac:dyDescent="0.2">
      <c r="A119" s="79" t="s">
        <v>45</v>
      </c>
      <c r="B119" s="84" t="s">
        <v>6</v>
      </c>
      <c r="C119" s="79" t="s">
        <v>7</v>
      </c>
      <c r="D119" s="79" t="s">
        <v>8</v>
      </c>
      <c r="E119" s="96" t="s">
        <v>344</v>
      </c>
      <c r="F119" s="97"/>
      <c r="G119" s="85" t="s">
        <v>9</v>
      </c>
      <c r="H119" s="84" t="s">
        <v>10</v>
      </c>
      <c r="I119" s="84" t="s">
        <v>11</v>
      </c>
      <c r="J119" s="84" t="s">
        <v>13</v>
      </c>
    </row>
    <row r="120" spans="1:10" ht="63.75" x14ac:dyDescent="0.2">
      <c r="A120" s="80" t="s">
        <v>345</v>
      </c>
      <c r="B120" s="53" t="s">
        <v>46</v>
      </c>
      <c r="C120" s="80" t="s">
        <v>23</v>
      </c>
      <c r="D120" s="80" t="s">
        <v>47</v>
      </c>
      <c r="E120" s="98" t="s">
        <v>432</v>
      </c>
      <c r="F120" s="99"/>
      <c r="G120" s="52" t="s">
        <v>48</v>
      </c>
      <c r="H120" s="55">
        <v>1</v>
      </c>
      <c r="I120" s="54">
        <v>930</v>
      </c>
      <c r="J120" s="54">
        <v>930</v>
      </c>
    </row>
    <row r="121" spans="1:10" x14ac:dyDescent="0.2">
      <c r="A121" s="82" t="s">
        <v>346</v>
      </c>
      <c r="B121" s="62" t="s">
        <v>433</v>
      </c>
      <c r="C121" s="82" t="s">
        <v>23</v>
      </c>
      <c r="D121" s="82" t="s">
        <v>434</v>
      </c>
      <c r="E121" s="108" t="s">
        <v>363</v>
      </c>
      <c r="F121" s="109"/>
      <c r="G121" s="61" t="s">
        <v>48</v>
      </c>
      <c r="H121" s="64">
        <v>1</v>
      </c>
      <c r="I121" s="63">
        <v>730</v>
      </c>
      <c r="J121" s="63">
        <v>730</v>
      </c>
    </row>
    <row r="122" spans="1:10" x14ac:dyDescent="0.2">
      <c r="A122" s="82" t="s">
        <v>346</v>
      </c>
      <c r="B122" s="62" t="s">
        <v>435</v>
      </c>
      <c r="C122" s="82" t="s">
        <v>23</v>
      </c>
      <c r="D122" s="82" t="s">
        <v>436</v>
      </c>
      <c r="E122" s="108" t="s">
        <v>363</v>
      </c>
      <c r="F122" s="109"/>
      <c r="G122" s="61" t="s">
        <v>48</v>
      </c>
      <c r="H122" s="64">
        <v>1</v>
      </c>
      <c r="I122" s="63">
        <v>200</v>
      </c>
      <c r="J122" s="63">
        <v>200</v>
      </c>
    </row>
    <row r="123" spans="1:10" x14ac:dyDescent="0.2">
      <c r="A123" s="81"/>
      <c r="B123" s="81"/>
      <c r="C123" s="81"/>
      <c r="D123" s="81"/>
      <c r="E123" s="81" t="s">
        <v>348</v>
      </c>
      <c r="F123" s="67">
        <v>0</v>
      </c>
      <c r="G123" s="81" t="s">
        <v>349</v>
      </c>
      <c r="H123" s="67">
        <v>0</v>
      </c>
      <c r="I123" s="81" t="s">
        <v>350</v>
      </c>
      <c r="J123" s="67">
        <v>0</v>
      </c>
    </row>
    <row r="124" spans="1:10" x14ac:dyDescent="0.2">
      <c r="A124" s="81"/>
      <c r="B124" s="81"/>
      <c r="C124" s="81"/>
      <c r="D124" s="81"/>
      <c r="E124" s="81" t="s">
        <v>351</v>
      </c>
      <c r="F124" s="67">
        <v>225.15</v>
      </c>
      <c r="G124" s="81"/>
      <c r="H124" s="107" t="s">
        <v>352</v>
      </c>
      <c r="I124" s="107"/>
      <c r="J124" s="67">
        <v>1155.1500000000001</v>
      </c>
    </row>
    <row r="125" spans="1:10" ht="15" thickBot="1" x14ac:dyDescent="0.25">
      <c r="A125" s="76"/>
      <c r="B125" s="76"/>
      <c r="C125" s="76"/>
      <c r="D125" s="76"/>
      <c r="E125" s="76"/>
      <c r="F125" s="76"/>
      <c r="G125" s="76" t="s">
        <v>353</v>
      </c>
      <c r="H125" s="65">
        <v>12</v>
      </c>
      <c r="I125" s="76" t="s">
        <v>354</v>
      </c>
      <c r="J125" s="77">
        <v>13861.8</v>
      </c>
    </row>
    <row r="126" spans="1:10" ht="15" thickTop="1" x14ac:dyDescent="0.2">
      <c r="A126" s="56"/>
      <c r="B126" s="56"/>
      <c r="C126" s="56"/>
      <c r="D126" s="56"/>
      <c r="E126" s="56"/>
      <c r="F126" s="56"/>
      <c r="G126" s="56"/>
      <c r="H126" s="56"/>
      <c r="I126" s="56"/>
      <c r="J126" s="56"/>
    </row>
    <row r="127" spans="1:10" ht="15" x14ac:dyDescent="0.2">
      <c r="A127" s="79" t="s">
        <v>49</v>
      </c>
      <c r="B127" s="84" t="s">
        <v>6</v>
      </c>
      <c r="C127" s="79" t="s">
        <v>7</v>
      </c>
      <c r="D127" s="79" t="s">
        <v>8</v>
      </c>
      <c r="E127" s="96" t="s">
        <v>344</v>
      </c>
      <c r="F127" s="97"/>
      <c r="G127" s="85" t="s">
        <v>9</v>
      </c>
      <c r="H127" s="84" t="s">
        <v>10</v>
      </c>
      <c r="I127" s="84" t="s">
        <v>11</v>
      </c>
      <c r="J127" s="84" t="s">
        <v>13</v>
      </c>
    </row>
    <row r="128" spans="1:10" ht="63.75" x14ac:dyDescent="0.2">
      <c r="A128" s="80" t="s">
        <v>345</v>
      </c>
      <c r="B128" s="53" t="s">
        <v>50</v>
      </c>
      <c r="C128" s="80" t="s">
        <v>23</v>
      </c>
      <c r="D128" s="80" t="s">
        <v>51</v>
      </c>
      <c r="E128" s="98" t="s">
        <v>432</v>
      </c>
      <c r="F128" s="99"/>
      <c r="G128" s="52" t="s">
        <v>48</v>
      </c>
      <c r="H128" s="55">
        <v>1</v>
      </c>
      <c r="I128" s="54">
        <v>850</v>
      </c>
      <c r="J128" s="54">
        <v>850</v>
      </c>
    </row>
    <row r="129" spans="1:10" x14ac:dyDescent="0.2">
      <c r="A129" s="82" t="s">
        <v>346</v>
      </c>
      <c r="B129" s="62" t="s">
        <v>437</v>
      </c>
      <c r="C129" s="82" t="s">
        <v>23</v>
      </c>
      <c r="D129" s="82" t="s">
        <v>438</v>
      </c>
      <c r="E129" s="108" t="s">
        <v>363</v>
      </c>
      <c r="F129" s="109"/>
      <c r="G129" s="61" t="s">
        <v>48</v>
      </c>
      <c r="H129" s="64">
        <v>1</v>
      </c>
      <c r="I129" s="63">
        <v>850</v>
      </c>
      <c r="J129" s="63">
        <v>850</v>
      </c>
    </row>
    <row r="130" spans="1:10" x14ac:dyDescent="0.2">
      <c r="A130" s="81"/>
      <c r="B130" s="81"/>
      <c r="C130" s="81"/>
      <c r="D130" s="81"/>
      <c r="E130" s="81" t="s">
        <v>348</v>
      </c>
      <c r="F130" s="67">
        <v>0</v>
      </c>
      <c r="G130" s="81" t="s">
        <v>349</v>
      </c>
      <c r="H130" s="67">
        <v>0</v>
      </c>
      <c r="I130" s="81" t="s">
        <v>350</v>
      </c>
      <c r="J130" s="67">
        <v>0</v>
      </c>
    </row>
    <row r="131" spans="1:10" x14ac:dyDescent="0.2">
      <c r="A131" s="81"/>
      <c r="B131" s="81"/>
      <c r="C131" s="81"/>
      <c r="D131" s="81"/>
      <c r="E131" s="81" t="s">
        <v>351</v>
      </c>
      <c r="F131" s="67">
        <v>205.78</v>
      </c>
      <c r="G131" s="81"/>
      <c r="H131" s="107" t="s">
        <v>352</v>
      </c>
      <c r="I131" s="107"/>
      <c r="J131" s="67">
        <v>1055.78</v>
      </c>
    </row>
    <row r="132" spans="1:10" ht="15" thickBot="1" x14ac:dyDescent="0.25">
      <c r="A132" s="76"/>
      <c r="B132" s="76"/>
      <c r="C132" s="76"/>
      <c r="D132" s="76"/>
      <c r="E132" s="76"/>
      <c r="F132" s="76"/>
      <c r="G132" s="76" t="s">
        <v>353</v>
      </c>
      <c r="H132" s="65">
        <v>12</v>
      </c>
      <c r="I132" s="76" t="s">
        <v>354</v>
      </c>
      <c r="J132" s="77">
        <v>12669.36</v>
      </c>
    </row>
    <row r="133" spans="1:10" ht="15" thickTop="1" x14ac:dyDescent="0.2">
      <c r="A133" s="56"/>
      <c r="B133" s="56"/>
      <c r="C133" s="56"/>
      <c r="D133" s="56"/>
      <c r="E133" s="56"/>
      <c r="F133" s="56"/>
      <c r="G133" s="56"/>
      <c r="H133" s="56"/>
      <c r="I133" s="56"/>
      <c r="J133" s="56"/>
    </row>
    <row r="134" spans="1:10" ht="15" x14ac:dyDescent="0.2">
      <c r="A134" s="79" t="s">
        <v>52</v>
      </c>
      <c r="B134" s="84" t="s">
        <v>6</v>
      </c>
      <c r="C134" s="79" t="s">
        <v>7</v>
      </c>
      <c r="D134" s="79" t="s">
        <v>8</v>
      </c>
      <c r="E134" s="96" t="s">
        <v>344</v>
      </c>
      <c r="F134" s="97"/>
      <c r="G134" s="85" t="s">
        <v>9</v>
      </c>
      <c r="H134" s="84" t="s">
        <v>10</v>
      </c>
      <c r="I134" s="84" t="s">
        <v>11</v>
      </c>
      <c r="J134" s="84" t="s">
        <v>13</v>
      </c>
    </row>
    <row r="135" spans="1:10" ht="63.75" x14ac:dyDescent="0.2">
      <c r="A135" s="80" t="s">
        <v>345</v>
      </c>
      <c r="B135" s="53" t="s">
        <v>53</v>
      </c>
      <c r="C135" s="80" t="s">
        <v>23</v>
      </c>
      <c r="D135" s="80" t="s">
        <v>54</v>
      </c>
      <c r="E135" s="98" t="s">
        <v>432</v>
      </c>
      <c r="F135" s="99"/>
      <c r="G135" s="52" t="s">
        <v>48</v>
      </c>
      <c r="H135" s="55">
        <v>1</v>
      </c>
      <c r="I135" s="54">
        <v>650</v>
      </c>
      <c r="J135" s="54">
        <v>650</v>
      </c>
    </row>
    <row r="136" spans="1:10" x14ac:dyDescent="0.2">
      <c r="A136" s="82" t="s">
        <v>346</v>
      </c>
      <c r="B136" s="62" t="s">
        <v>439</v>
      </c>
      <c r="C136" s="82" t="s">
        <v>23</v>
      </c>
      <c r="D136" s="82" t="s">
        <v>440</v>
      </c>
      <c r="E136" s="108" t="s">
        <v>363</v>
      </c>
      <c r="F136" s="109"/>
      <c r="G136" s="61" t="s">
        <v>48</v>
      </c>
      <c r="H136" s="64">
        <v>1</v>
      </c>
      <c r="I136" s="63">
        <v>650</v>
      </c>
      <c r="J136" s="63">
        <v>650</v>
      </c>
    </row>
    <row r="137" spans="1:10" x14ac:dyDescent="0.2">
      <c r="A137" s="81"/>
      <c r="B137" s="81"/>
      <c r="C137" s="81"/>
      <c r="D137" s="81"/>
      <c r="E137" s="81" t="s">
        <v>348</v>
      </c>
      <c r="F137" s="67">
        <v>0</v>
      </c>
      <c r="G137" s="81" t="s">
        <v>349</v>
      </c>
      <c r="H137" s="67">
        <v>0</v>
      </c>
      <c r="I137" s="81" t="s">
        <v>350</v>
      </c>
      <c r="J137" s="67">
        <v>0</v>
      </c>
    </row>
    <row r="138" spans="1:10" x14ac:dyDescent="0.2">
      <c r="A138" s="81"/>
      <c r="B138" s="81"/>
      <c r="C138" s="81"/>
      <c r="D138" s="81"/>
      <c r="E138" s="81" t="s">
        <v>351</v>
      </c>
      <c r="F138" s="67">
        <v>157.36000000000001</v>
      </c>
      <c r="G138" s="81"/>
      <c r="H138" s="107" t="s">
        <v>352</v>
      </c>
      <c r="I138" s="107"/>
      <c r="J138" s="67">
        <v>807.36</v>
      </c>
    </row>
    <row r="139" spans="1:10" ht="15" thickBot="1" x14ac:dyDescent="0.25">
      <c r="A139" s="76"/>
      <c r="B139" s="76"/>
      <c r="C139" s="76"/>
      <c r="D139" s="76"/>
      <c r="E139" s="76"/>
      <c r="F139" s="76"/>
      <c r="G139" s="76" t="s">
        <v>353</v>
      </c>
      <c r="H139" s="65">
        <v>12</v>
      </c>
      <c r="I139" s="76" t="s">
        <v>354</v>
      </c>
      <c r="J139" s="77">
        <v>9688.32</v>
      </c>
    </row>
    <row r="140" spans="1:10" ht="15" thickTop="1" x14ac:dyDescent="0.2">
      <c r="A140" s="56"/>
      <c r="B140" s="56"/>
      <c r="C140" s="56"/>
      <c r="D140" s="56"/>
      <c r="E140" s="56"/>
      <c r="F140" s="56"/>
      <c r="G140" s="56"/>
      <c r="H140" s="56"/>
      <c r="I140" s="56"/>
      <c r="J140" s="56"/>
    </row>
    <row r="141" spans="1:10" ht="15" x14ac:dyDescent="0.2">
      <c r="A141" s="79" t="s">
        <v>55</v>
      </c>
      <c r="B141" s="84" t="s">
        <v>6</v>
      </c>
      <c r="C141" s="79" t="s">
        <v>7</v>
      </c>
      <c r="D141" s="79" t="s">
        <v>8</v>
      </c>
      <c r="E141" s="96" t="s">
        <v>344</v>
      </c>
      <c r="F141" s="97"/>
      <c r="G141" s="85" t="s">
        <v>9</v>
      </c>
      <c r="H141" s="84" t="s">
        <v>10</v>
      </c>
      <c r="I141" s="84" t="s">
        <v>11</v>
      </c>
      <c r="J141" s="84" t="s">
        <v>13</v>
      </c>
    </row>
    <row r="142" spans="1:10" ht="63.75" x14ac:dyDescent="0.2">
      <c r="A142" s="80" t="s">
        <v>345</v>
      </c>
      <c r="B142" s="53" t="s">
        <v>56</v>
      </c>
      <c r="C142" s="80" t="s">
        <v>23</v>
      </c>
      <c r="D142" s="80" t="s">
        <v>57</v>
      </c>
      <c r="E142" s="98" t="s">
        <v>432</v>
      </c>
      <c r="F142" s="99"/>
      <c r="G142" s="52" t="s">
        <v>48</v>
      </c>
      <c r="H142" s="55">
        <v>1</v>
      </c>
      <c r="I142" s="54">
        <v>730</v>
      </c>
      <c r="J142" s="54">
        <v>730</v>
      </c>
    </row>
    <row r="143" spans="1:10" x14ac:dyDescent="0.2">
      <c r="A143" s="82" t="s">
        <v>346</v>
      </c>
      <c r="B143" s="62" t="s">
        <v>441</v>
      </c>
      <c r="C143" s="82" t="s">
        <v>23</v>
      </c>
      <c r="D143" s="82" t="s">
        <v>442</v>
      </c>
      <c r="E143" s="108" t="s">
        <v>363</v>
      </c>
      <c r="F143" s="109"/>
      <c r="G143" s="61" t="s">
        <v>48</v>
      </c>
      <c r="H143" s="64">
        <v>1</v>
      </c>
      <c r="I143" s="63">
        <v>730</v>
      </c>
      <c r="J143" s="63">
        <v>730</v>
      </c>
    </row>
    <row r="144" spans="1:10" x14ac:dyDescent="0.2">
      <c r="A144" s="81"/>
      <c r="B144" s="81"/>
      <c r="C144" s="81"/>
      <c r="D144" s="81"/>
      <c r="E144" s="81" t="s">
        <v>348</v>
      </c>
      <c r="F144" s="67">
        <v>0</v>
      </c>
      <c r="G144" s="81" t="s">
        <v>349</v>
      </c>
      <c r="H144" s="67">
        <v>0</v>
      </c>
      <c r="I144" s="81" t="s">
        <v>350</v>
      </c>
      <c r="J144" s="67">
        <v>0</v>
      </c>
    </row>
    <row r="145" spans="1:10" x14ac:dyDescent="0.2">
      <c r="A145" s="81"/>
      <c r="B145" s="81"/>
      <c r="C145" s="81"/>
      <c r="D145" s="81"/>
      <c r="E145" s="81" t="s">
        <v>351</v>
      </c>
      <c r="F145" s="67">
        <v>176.73</v>
      </c>
      <c r="G145" s="81"/>
      <c r="H145" s="107" t="s">
        <v>352</v>
      </c>
      <c r="I145" s="107"/>
      <c r="J145" s="67">
        <v>906.73</v>
      </c>
    </row>
    <row r="146" spans="1:10" ht="15" thickBot="1" x14ac:dyDescent="0.25">
      <c r="A146" s="76"/>
      <c r="B146" s="76"/>
      <c r="C146" s="76"/>
      <c r="D146" s="76"/>
      <c r="E146" s="76"/>
      <c r="F146" s="76"/>
      <c r="G146" s="76" t="s">
        <v>353</v>
      </c>
      <c r="H146" s="65">
        <v>12</v>
      </c>
      <c r="I146" s="76" t="s">
        <v>354</v>
      </c>
      <c r="J146" s="77">
        <v>10880.76</v>
      </c>
    </row>
    <row r="147" spans="1:10" ht="15" thickTop="1" x14ac:dyDescent="0.2">
      <c r="A147" s="56"/>
      <c r="B147" s="56"/>
      <c r="C147" s="56"/>
      <c r="D147" s="56"/>
      <c r="E147" s="56"/>
      <c r="F147" s="56"/>
      <c r="G147" s="56"/>
      <c r="H147" s="56"/>
      <c r="I147" s="56"/>
      <c r="J147" s="56"/>
    </row>
    <row r="148" spans="1:10" ht="15" x14ac:dyDescent="0.2">
      <c r="A148" s="79" t="s">
        <v>58</v>
      </c>
      <c r="B148" s="84" t="s">
        <v>6</v>
      </c>
      <c r="C148" s="79" t="s">
        <v>7</v>
      </c>
      <c r="D148" s="79" t="s">
        <v>8</v>
      </c>
      <c r="E148" s="96" t="s">
        <v>344</v>
      </c>
      <c r="F148" s="97"/>
      <c r="G148" s="85" t="s">
        <v>9</v>
      </c>
      <c r="H148" s="84" t="s">
        <v>10</v>
      </c>
      <c r="I148" s="84" t="s">
        <v>11</v>
      </c>
      <c r="J148" s="84" t="s">
        <v>13</v>
      </c>
    </row>
    <row r="149" spans="1:10" ht="63.75" x14ac:dyDescent="0.2">
      <c r="A149" s="80" t="s">
        <v>345</v>
      </c>
      <c r="B149" s="53" t="s">
        <v>59</v>
      </c>
      <c r="C149" s="80" t="s">
        <v>23</v>
      </c>
      <c r="D149" s="80" t="s">
        <v>60</v>
      </c>
      <c r="E149" s="98" t="s">
        <v>432</v>
      </c>
      <c r="F149" s="99"/>
      <c r="G149" s="52" t="s">
        <v>41</v>
      </c>
      <c r="H149" s="55">
        <v>1</v>
      </c>
      <c r="I149" s="54">
        <v>600</v>
      </c>
      <c r="J149" s="54">
        <v>600</v>
      </c>
    </row>
    <row r="150" spans="1:10" x14ac:dyDescent="0.2">
      <c r="A150" s="82" t="s">
        <v>346</v>
      </c>
      <c r="B150" s="62" t="s">
        <v>443</v>
      </c>
      <c r="C150" s="82" t="s">
        <v>23</v>
      </c>
      <c r="D150" s="82" t="s">
        <v>444</v>
      </c>
      <c r="E150" s="108" t="s">
        <v>363</v>
      </c>
      <c r="F150" s="109"/>
      <c r="G150" s="61" t="s">
        <v>41</v>
      </c>
      <c r="H150" s="64">
        <v>1</v>
      </c>
      <c r="I150" s="63">
        <v>600</v>
      </c>
      <c r="J150" s="63">
        <v>600</v>
      </c>
    </row>
    <row r="151" spans="1:10" x14ac:dyDescent="0.2">
      <c r="A151" s="81"/>
      <c r="B151" s="81"/>
      <c r="C151" s="81"/>
      <c r="D151" s="81"/>
      <c r="E151" s="81" t="s">
        <v>348</v>
      </c>
      <c r="F151" s="67">
        <v>0</v>
      </c>
      <c r="G151" s="81" t="s">
        <v>349</v>
      </c>
      <c r="H151" s="67">
        <v>0</v>
      </c>
      <c r="I151" s="81" t="s">
        <v>350</v>
      </c>
      <c r="J151" s="67">
        <v>0</v>
      </c>
    </row>
    <row r="152" spans="1:10" x14ac:dyDescent="0.2">
      <c r="A152" s="81"/>
      <c r="B152" s="81"/>
      <c r="C152" s="81"/>
      <c r="D152" s="81"/>
      <c r="E152" s="81" t="s">
        <v>351</v>
      </c>
      <c r="F152" s="67">
        <v>145.26</v>
      </c>
      <c r="G152" s="81"/>
      <c r="H152" s="107" t="s">
        <v>352</v>
      </c>
      <c r="I152" s="107"/>
      <c r="J152" s="67">
        <v>745.26</v>
      </c>
    </row>
    <row r="153" spans="1:10" ht="15" thickBot="1" x14ac:dyDescent="0.25">
      <c r="A153" s="76"/>
      <c r="B153" s="76"/>
      <c r="C153" s="76"/>
      <c r="D153" s="76"/>
      <c r="E153" s="76"/>
      <c r="F153" s="76"/>
      <c r="G153" s="76" t="s">
        <v>353</v>
      </c>
      <c r="H153" s="65">
        <v>16</v>
      </c>
      <c r="I153" s="76" t="s">
        <v>354</v>
      </c>
      <c r="J153" s="77">
        <v>11924.16</v>
      </c>
    </row>
    <row r="154" spans="1:10" ht="15" thickTop="1" x14ac:dyDescent="0.2">
      <c r="A154" s="56"/>
      <c r="B154" s="56"/>
      <c r="C154" s="56"/>
      <c r="D154" s="56"/>
      <c r="E154" s="56"/>
      <c r="F154" s="56"/>
      <c r="G154" s="56"/>
      <c r="H154" s="56"/>
      <c r="I154" s="56"/>
      <c r="J154" s="56"/>
    </row>
    <row r="155" spans="1:10" ht="15" x14ac:dyDescent="0.2">
      <c r="A155" s="79" t="s">
        <v>61</v>
      </c>
      <c r="B155" s="84" t="s">
        <v>6</v>
      </c>
      <c r="C155" s="79" t="s">
        <v>7</v>
      </c>
      <c r="D155" s="79" t="s">
        <v>8</v>
      </c>
      <c r="E155" s="96" t="s">
        <v>344</v>
      </c>
      <c r="F155" s="97"/>
      <c r="G155" s="85" t="s">
        <v>9</v>
      </c>
      <c r="H155" s="84" t="s">
        <v>10</v>
      </c>
      <c r="I155" s="84" t="s">
        <v>11</v>
      </c>
      <c r="J155" s="84" t="s">
        <v>13</v>
      </c>
    </row>
    <row r="156" spans="1:10" ht="63.75" x14ac:dyDescent="0.2">
      <c r="A156" s="80" t="s">
        <v>345</v>
      </c>
      <c r="B156" s="53" t="s">
        <v>62</v>
      </c>
      <c r="C156" s="80" t="s">
        <v>23</v>
      </c>
      <c r="D156" s="80" t="s">
        <v>63</v>
      </c>
      <c r="E156" s="98" t="s">
        <v>432</v>
      </c>
      <c r="F156" s="99"/>
      <c r="G156" s="52" t="s">
        <v>41</v>
      </c>
      <c r="H156" s="55">
        <v>1</v>
      </c>
      <c r="I156" s="54">
        <v>600</v>
      </c>
      <c r="J156" s="54">
        <v>600</v>
      </c>
    </row>
    <row r="157" spans="1:10" x14ac:dyDescent="0.2">
      <c r="A157" s="82" t="s">
        <v>346</v>
      </c>
      <c r="B157" s="62" t="s">
        <v>445</v>
      </c>
      <c r="C157" s="82" t="s">
        <v>23</v>
      </c>
      <c r="D157" s="82" t="s">
        <v>446</v>
      </c>
      <c r="E157" s="108" t="s">
        <v>363</v>
      </c>
      <c r="F157" s="109"/>
      <c r="G157" s="61" t="s">
        <v>41</v>
      </c>
      <c r="H157" s="64">
        <v>1</v>
      </c>
      <c r="I157" s="63">
        <v>600</v>
      </c>
      <c r="J157" s="63">
        <v>600</v>
      </c>
    </row>
    <row r="158" spans="1:10" x14ac:dyDescent="0.2">
      <c r="A158" s="81"/>
      <c r="B158" s="81"/>
      <c r="C158" s="81"/>
      <c r="D158" s="81"/>
      <c r="E158" s="81" t="s">
        <v>348</v>
      </c>
      <c r="F158" s="67">
        <v>0</v>
      </c>
      <c r="G158" s="81" t="s">
        <v>349</v>
      </c>
      <c r="H158" s="67">
        <v>0</v>
      </c>
      <c r="I158" s="81" t="s">
        <v>350</v>
      </c>
      <c r="J158" s="67">
        <v>0</v>
      </c>
    </row>
    <row r="159" spans="1:10" x14ac:dyDescent="0.2">
      <c r="A159" s="81"/>
      <c r="B159" s="81"/>
      <c r="C159" s="81"/>
      <c r="D159" s="81"/>
      <c r="E159" s="81" t="s">
        <v>351</v>
      </c>
      <c r="F159" s="67">
        <v>145.26</v>
      </c>
      <c r="G159" s="81"/>
      <c r="H159" s="107" t="s">
        <v>352</v>
      </c>
      <c r="I159" s="107"/>
      <c r="J159" s="67">
        <v>745.26</v>
      </c>
    </row>
    <row r="160" spans="1:10" ht="15" thickBot="1" x14ac:dyDescent="0.25">
      <c r="A160" s="76"/>
      <c r="B160" s="76"/>
      <c r="C160" s="76"/>
      <c r="D160" s="76"/>
      <c r="E160" s="76"/>
      <c r="F160" s="76"/>
      <c r="G160" s="76" t="s">
        <v>353</v>
      </c>
      <c r="H160" s="65">
        <v>16</v>
      </c>
      <c r="I160" s="76" t="s">
        <v>354</v>
      </c>
      <c r="J160" s="77">
        <v>11924.16</v>
      </c>
    </row>
    <row r="161" spans="1:10" ht="15" thickTop="1" x14ac:dyDescent="0.2">
      <c r="A161" s="56"/>
      <c r="B161" s="56"/>
      <c r="C161" s="56"/>
      <c r="D161" s="56"/>
      <c r="E161" s="56"/>
      <c r="F161" s="56"/>
      <c r="G161" s="56"/>
      <c r="H161" s="56"/>
      <c r="I161" s="56"/>
      <c r="J161" s="56"/>
    </row>
    <row r="162" spans="1:10" ht="15" x14ac:dyDescent="0.2">
      <c r="A162" s="79" t="s">
        <v>64</v>
      </c>
      <c r="B162" s="84" t="s">
        <v>6</v>
      </c>
      <c r="C162" s="79" t="s">
        <v>7</v>
      </c>
      <c r="D162" s="79" t="s">
        <v>8</v>
      </c>
      <c r="E162" s="96" t="s">
        <v>344</v>
      </c>
      <c r="F162" s="97"/>
      <c r="G162" s="85" t="s">
        <v>9</v>
      </c>
      <c r="H162" s="84" t="s">
        <v>10</v>
      </c>
      <c r="I162" s="84" t="s">
        <v>11</v>
      </c>
      <c r="J162" s="84" t="s">
        <v>13</v>
      </c>
    </row>
    <row r="163" spans="1:10" ht="25.5" x14ac:dyDescent="0.2">
      <c r="A163" s="80" t="s">
        <v>345</v>
      </c>
      <c r="B163" s="53" t="s">
        <v>65</v>
      </c>
      <c r="C163" s="80" t="s">
        <v>23</v>
      </c>
      <c r="D163" s="80" t="s">
        <v>66</v>
      </c>
      <c r="E163" s="98" t="s">
        <v>447</v>
      </c>
      <c r="F163" s="99"/>
      <c r="G163" s="52" t="s">
        <v>48</v>
      </c>
      <c r="H163" s="55">
        <v>1</v>
      </c>
      <c r="I163" s="54">
        <v>680</v>
      </c>
      <c r="J163" s="54">
        <v>680</v>
      </c>
    </row>
    <row r="164" spans="1:10" x14ac:dyDescent="0.2">
      <c r="A164" s="82" t="s">
        <v>346</v>
      </c>
      <c r="B164" s="62" t="s">
        <v>448</v>
      </c>
      <c r="C164" s="82" t="s">
        <v>23</v>
      </c>
      <c r="D164" s="82" t="s">
        <v>449</v>
      </c>
      <c r="E164" s="108" t="s">
        <v>363</v>
      </c>
      <c r="F164" s="109"/>
      <c r="G164" s="61" t="s">
        <v>48</v>
      </c>
      <c r="H164" s="64">
        <v>1</v>
      </c>
      <c r="I164" s="63">
        <v>680</v>
      </c>
      <c r="J164" s="63">
        <v>680</v>
      </c>
    </row>
    <row r="165" spans="1:10" x14ac:dyDescent="0.2">
      <c r="A165" s="81"/>
      <c r="B165" s="81"/>
      <c r="C165" s="81"/>
      <c r="D165" s="81"/>
      <c r="E165" s="81" t="s">
        <v>348</v>
      </c>
      <c r="F165" s="67">
        <v>0</v>
      </c>
      <c r="G165" s="81" t="s">
        <v>349</v>
      </c>
      <c r="H165" s="67">
        <v>0</v>
      </c>
      <c r="I165" s="81" t="s">
        <v>350</v>
      </c>
      <c r="J165" s="67">
        <v>0</v>
      </c>
    </row>
    <row r="166" spans="1:10" x14ac:dyDescent="0.2">
      <c r="A166" s="81"/>
      <c r="B166" s="81"/>
      <c r="C166" s="81"/>
      <c r="D166" s="81"/>
      <c r="E166" s="81" t="s">
        <v>351</v>
      </c>
      <c r="F166" s="67">
        <v>164.62</v>
      </c>
      <c r="G166" s="81"/>
      <c r="H166" s="107" t="s">
        <v>352</v>
      </c>
      <c r="I166" s="107"/>
      <c r="J166" s="67">
        <v>844.62</v>
      </c>
    </row>
    <row r="167" spans="1:10" ht="15" thickBot="1" x14ac:dyDescent="0.25">
      <c r="A167" s="76"/>
      <c r="B167" s="76"/>
      <c r="C167" s="76"/>
      <c r="D167" s="76"/>
      <c r="E167" s="76"/>
      <c r="F167" s="76"/>
      <c r="G167" s="76" t="s">
        <v>353</v>
      </c>
      <c r="H167" s="65">
        <v>60</v>
      </c>
      <c r="I167" s="76" t="s">
        <v>354</v>
      </c>
      <c r="J167" s="77">
        <v>50677.2</v>
      </c>
    </row>
    <row r="168" spans="1:10" ht="15" thickTop="1" x14ac:dyDescent="0.2">
      <c r="A168" s="56"/>
      <c r="B168" s="56"/>
      <c r="C168" s="56"/>
      <c r="D168" s="56"/>
      <c r="E168" s="56"/>
      <c r="F168" s="56"/>
      <c r="G168" s="56"/>
      <c r="H168" s="56"/>
      <c r="I168" s="56"/>
      <c r="J168" s="56"/>
    </row>
    <row r="169" spans="1:10" ht="15" x14ac:dyDescent="0.2">
      <c r="A169" s="79" t="s">
        <v>67</v>
      </c>
      <c r="B169" s="84" t="s">
        <v>6</v>
      </c>
      <c r="C169" s="79" t="s">
        <v>7</v>
      </c>
      <c r="D169" s="79" t="s">
        <v>8</v>
      </c>
      <c r="E169" s="96" t="s">
        <v>344</v>
      </c>
      <c r="F169" s="97"/>
      <c r="G169" s="85" t="s">
        <v>9</v>
      </c>
      <c r="H169" s="84" t="s">
        <v>10</v>
      </c>
      <c r="I169" s="84" t="s">
        <v>11</v>
      </c>
      <c r="J169" s="84" t="s">
        <v>13</v>
      </c>
    </row>
    <row r="170" spans="1:10" ht="25.5" x14ac:dyDescent="0.2">
      <c r="A170" s="80" t="s">
        <v>345</v>
      </c>
      <c r="B170" s="53" t="s">
        <v>68</v>
      </c>
      <c r="C170" s="80" t="s">
        <v>23</v>
      </c>
      <c r="D170" s="80" t="s">
        <v>69</v>
      </c>
      <c r="E170" s="98" t="s">
        <v>450</v>
      </c>
      <c r="F170" s="99"/>
      <c r="G170" s="52" t="s">
        <v>70</v>
      </c>
      <c r="H170" s="55">
        <v>1</v>
      </c>
      <c r="I170" s="54">
        <v>27.68</v>
      </c>
      <c r="J170" s="54">
        <v>27.68</v>
      </c>
    </row>
    <row r="171" spans="1:10" x14ac:dyDescent="0.2">
      <c r="A171" s="82" t="s">
        <v>346</v>
      </c>
      <c r="B171" s="62" t="s">
        <v>359</v>
      </c>
      <c r="C171" s="82" t="s">
        <v>23</v>
      </c>
      <c r="D171" s="82" t="s">
        <v>360</v>
      </c>
      <c r="E171" s="108" t="s">
        <v>358</v>
      </c>
      <c r="F171" s="109"/>
      <c r="G171" s="61" t="s">
        <v>297</v>
      </c>
      <c r="H171" s="64">
        <v>0.2</v>
      </c>
      <c r="I171" s="63">
        <v>15.79</v>
      </c>
      <c r="J171" s="63">
        <v>3.15</v>
      </c>
    </row>
    <row r="172" spans="1:10" x14ac:dyDescent="0.2">
      <c r="A172" s="82" t="s">
        <v>346</v>
      </c>
      <c r="B172" s="62" t="s">
        <v>451</v>
      </c>
      <c r="C172" s="82" t="s">
        <v>23</v>
      </c>
      <c r="D172" s="82" t="s">
        <v>452</v>
      </c>
      <c r="E172" s="108" t="s">
        <v>363</v>
      </c>
      <c r="F172" s="109"/>
      <c r="G172" s="61" t="s">
        <v>41</v>
      </c>
      <c r="H172" s="64">
        <v>0.04</v>
      </c>
      <c r="I172" s="63">
        <v>613.41999999999996</v>
      </c>
      <c r="J172" s="63">
        <v>24.53</v>
      </c>
    </row>
    <row r="173" spans="1:10" x14ac:dyDescent="0.2">
      <c r="A173" s="81"/>
      <c r="B173" s="81"/>
      <c r="C173" s="81"/>
      <c r="D173" s="81"/>
      <c r="E173" s="81" t="s">
        <v>348</v>
      </c>
      <c r="F173" s="67">
        <v>3.15</v>
      </c>
      <c r="G173" s="81" t="s">
        <v>349</v>
      </c>
      <c r="H173" s="67">
        <v>0</v>
      </c>
      <c r="I173" s="81" t="s">
        <v>350</v>
      </c>
      <c r="J173" s="67">
        <v>3.15</v>
      </c>
    </row>
    <row r="174" spans="1:10" x14ac:dyDescent="0.2">
      <c r="A174" s="81"/>
      <c r="B174" s="81"/>
      <c r="C174" s="81"/>
      <c r="D174" s="81"/>
      <c r="E174" s="81" t="s">
        <v>351</v>
      </c>
      <c r="F174" s="67">
        <v>6.7</v>
      </c>
      <c r="G174" s="81"/>
      <c r="H174" s="107" t="s">
        <v>352</v>
      </c>
      <c r="I174" s="107"/>
      <c r="J174" s="67">
        <v>34.380000000000003</v>
      </c>
    </row>
    <row r="175" spans="1:10" ht="15" thickBot="1" x14ac:dyDescent="0.25">
      <c r="A175" s="76"/>
      <c r="B175" s="76"/>
      <c r="C175" s="76"/>
      <c r="D175" s="76"/>
      <c r="E175" s="76"/>
      <c r="F175" s="76"/>
      <c r="G175" s="76" t="s">
        <v>353</v>
      </c>
      <c r="H175" s="65">
        <v>240</v>
      </c>
      <c r="I175" s="76" t="s">
        <v>354</v>
      </c>
      <c r="J175" s="77">
        <v>8251.2000000000007</v>
      </c>
    </row>
    <row r="176" spans="1:10" ht="15" thickTop="1" x14ac:dyDescent="0.2">
      <c r="A176" s="56"/>
      <c r="B176" s="56"/>
      <c r="C176" s="56"/>
      <c r="D176" s="56"/>
      <c r="E176" s="56"/>
      <c r="F176" s="56"/>
      <c r="G176" s="56"/>
      <c r="H176" s="56"/>
      <c r="I176" s="56"/>
      <c r="J176" s="56"/>
    </row>
    <row r="177" spans="1:10" ht="15" x14ac:dyDescent="0.2">
      <c r="A177" s="79" t="s">
        <v>71</v>
      </c>
      <c r="B177" s="84" t="s">
        <v>6</v>
      </c>
      <c r="C177" s="79" t="s">
        <v>7</v>
      </c>
      <c r="D177" s="79" t="s">
        <v>8</v>
      </c>
      <c r="E177" s="96" t="s">
        <v>344</v>
      </c>
      <c r="F177" s="97"/>
      <c r="G177" s="85" t="s">
        <v>9</v>
      </c>
      <c r="H177" s="84" t="s">
        <v>10</v>
      </c>
      <c r="I177" s="84" t="s">
        <v>11</v>
      </c>
      <c r="J177" s="84" t="s">
        <v>13</v>
      </c>
    </row>
    <row r="178" spans="1:10" ht="25.5" x14ac:dyDescent="0.2">
      <c r="A178" s="80" t="s">
        <v>345</v>
      </c>
      <c r="B178" s="53" t="s">
        <v>72</v>
      </c>
      <c r="C178" s="80" t="s">
        <v>23</v>
      </c>
      <c r="D178" s="80" t="s">
        <v>73</v>
      </c>
      <c r="E178" s="98" t="s">
        <v>450</v>
      </c>
      <c r="F178" s="99"/>
      <c r="G178" s="52" t="s">
        <v>70</v>
      </c>
      <c r="H178" s="55">
        <v>1</v>
      </c>
      <c r="I178" s="54">
        <v>15.15</v>
      </c>
      <c r="J178" s="54">
        <v>15.15</v>
      </c>
    </row>
    <row r="179" spans="1:10" x14ac:dyDescent="0.2">
      <c r="A179" s="82" t="s">
        <v>346</v>
      </c>
      <c r="B179" s="62" t="s">
        <v>359</v>
      </c>
      <c r="C179" s="82" t="s">
        <v>23</v>
      </c>
      <c r="D179" s="82" t="s">
        <v>360</v>
      </c>
      <c r="E179" s="108" t="s">
        <v>358</v>
      </c>
      <c r="F179" s="109"/>
      <c r="G179" s="61" t="s">
        <v>297</v>
      </c>
      <c r="H179" s="64">
        <v>0.2</v>
      </c>
      <c r="I179" s="63">
        <v>15.79</v>
      </c>
      <c r="J179" s="63">
        <v>3.15</v>
      </c>
    </row>
    <row r="180" spans="1:10" x14ac:dyDescent="0.2">
      <c r="A180" s="82" t="s">
        <v>346</v>
      </c>
      <c r="B180" s="62" t="s">
        <v>453</v>
      </c>
      <c r="C180" s="82" t="s">
        <v>23</v>
      </c>
      <c r="D180" s="82" t="s">
        <v>454</v>
      </c>
      <c r="E180" s="108" t="s">
        <v>363</v>
      </c>
      <c r="F180" s="109"/>
      <c r="G180" s="61" t="s">
        <v>41</v>
      </c>
      <c r="H180" s="64">
        <v>0.04</v>
      </c>
      <c r="I180" s="63">
        <v>300</v>
      </c>
      <c r="J180" s="63">
        <v>12</v>
      </c>
    </row>
    <row r="181" spans="1:10" x14ac:dyDescent="0.2">
      <c r="A181" s="81"/>
      <c r="B181" s="81"/>
      <c r="C181" s="81"/>
      <c r="D181" s="81"/>
      <c r="E181" s="81" t="s">
        <v>348</v>
      </c>
      <c r="F181" s="67">
        <v>3.15</v>
      </c>
      <c r="G181" s="81" t="s">
        <v>349</v>
      </c>
      <c r="H181" s="67">
        <v>0</v>
      </c>
      <c r="I181" s="81" t="s">
        <v>350</v>
      </c>
      <c r="J181" s="67">
        <v>3.15</v>
      </c>
    </row>
    <row r="182" spans="1:10" x14ac:dyDescent="0.2">
      <c r="A182" s="81"/>
      <c r="B182" s="81"/>
      <c r="C182" s="81"/>
      <c r="D182" s="81"/>
      <c r="E182" s="81" t="s">
        <v>351</v>
      </c>
      <c r="F182" s="67">
        <v>3.66</v>
      </c>
      <c r="G182" s="81"/>
      <c r="H182" s="107" t="s">
        <v>352</v>
      </c>
      <c r="I182" s="107"/>
      <c r="J182" s="67">
        <v>18.809999999999999</v>
      </c>
    </row>
    <row r="183" spans="1:10" ht="15" thickBot="1" x14ac:dyDescent="0.25">
      <c r="A183" s="76"/>
      <c r="B183" s="76"/>
      <c r="C183" s="76"/>
      <c r="D183" s="76"/>
      <c r="E183" s="76"/>
      <c r="F183" s="76"/>
      <c r="G183" s="76" t="s">
        <v>353</v>
      </c>
      <c r="H183" s="65">
        <v>240</v>
      </c>
      <c r="I183" s="76" t="s">
        <v>354</v>
      </c>
      <c r="J183" s="77">
        <v>4514.3999999999996</v>
      </c>
    </row>
    <row r="184" spans="1:10" ht="15" thickTop="1" x14ac:dyDescent="0.2">
      <c r="A184" s="56"/>
      <c r="B184" s="56"/>
      <c r="C184" s="56"/>
      <c r="D184" s="56"/>
      <c r="E184" s="56"/>
      <c r="F184" s="56"/>
      <c r="G184" s="56"/>
      <c r="H184" s="56"/>
      <c r="I184" s="56"/>
      <c r="J184" s="56"/>
    </row>
    <row r="185" spans="1:10" ht="15" x14ac:dyDescent="0.2">
      <c r="A185" s="79" t="s">
        <v>74</v>
      </c>
      <c r="B185" s="84" t="s">
        <v>6</v>
      </c>
      <c r="C185" s="79" t="s">
        <v>7</v>
      </c>
      <c r="D185" s="79" t="s">
        <v>8</v>
      </c>
      <c r="E185" s="96" t="s">
        <v>344</v>
      </c>
      <c r="F185" s="97"/>
      <c r="G185" s="85" t="s">
        <v>9</v>
      </c>
      <c r="H185" s="84" t="s">
        <v>10</v>
      </c>
      <c r="I185" s="84" t="s">
        <v>11</v>
      </c>
      <c r="J185" s="84" t="s">
        <v>13</v>
      </c>
    </row>
    <row r="186" spans="1:10" ht="25.5" x14ac:dyDescent="0.2">
      <c r="A186" s="80" t="s">
        <v>345</v>
      </c>
      <c r="B186" s="53" t="s">
        <v>75</v>
      </c>
      <c r="C186" s="80" t="s">
        <v>23</v>
      </c>
      <c r="D186" s="80" t="s">
        <v>76</v>
      </c>
      <c r="E186" s="98" t="s">
        <v>450</v>
      </c>
      <c r="F186" s="99"/>
      <c r="G186" s="52" t="s">
        <v>70</v>
      </c>
      <c r="H186" s="55">
        <v>1</v>
      </c>
      <c r="I186" s="54">
        <v>13.15</v>
      </c>
      <c r="J186" s="54">
        <v>13.15</v>
      </c>
    </row>
    <row r="187" spans="1:10" x14ac:dyDescent="0.2">
      <c r="A187" s="82" t="s">
        <v>346</v>
      </c>
      <c r="B187" s="62" t="s">
        <v>359</v>
      </c>
      <c r="C187" s="82" t="s">
        <v>23</v>
      </c>
      <c r="D187" s="82" t="s">
        <v>360</v>
      </c>
      <c r="E187" s="108" t="s">
        <v>358</v>
      </c>
      <c r="F187" s="109"/>
      <c r="G187" s="61" t="s">
        <v>297</v>
      </c>
      <c r="H187" s="64">
        <v>0.2</v>
      </c>
      <c r="I187" s="63">
        <v>15.79</v>
      </c>
      <c r="J187" s="63">
        <v>3.15</v>
      </c>
    </row>
    <row r="188" spans="1:10" x14ac:dyDescent="0.2">
      <c r="A188" s="82" t="s">
        <v>346</v>
      </c>
      <c r="B188" s="62" t="s">
        <v>455</v>
      </c>
      <c r="C188" s="82" t="s">
        <v>23</v>
      </c>
      <c r="D188" s="82" t="s">
        <v>456</v>
      </c>
      <c r="E188" s="108" t="s">
        <v>363</v>
      </c>
      <c r="F188" s="109"/>
      <c r="G188" s="61" t="s">
        <v>41</v>
      </c>
      <c r="H188" s="64">
        <v>0.04</v>
      </c>
      <c r="I188" s="63">
        <v>250</v>
      </c>
      <c r="J188" s="63">
        <v>10</v>
      </c>
    </row>
    <row r="189" spans="1:10" x14ac:dyDescent="0.2">
      <c r="A189" s="81"/>
      <c r="B189" s="81"/>
      <c r="C189" s="81"/>
      <c r="D189" s="81"/>
      <c r="E189" s="81" t="s">
        <v>348</v>
      </c>
      <c r="F189" s="67">
        <v>3.15</v>
      </c>
      <c r="G189" s="81" t="s">
        <v>349</v>
      </c>
      <c r="H189" s="67">
        <v>0</v>
      </c>
      <c r="I189" s="81" t="s">
        <v>350</v>
      </c>
      <c r="J189" s="67">
        <v>3.15</v>
      </c>
    </row>
    <row r="190" spans="1:10" x14ac:dyDescent="0.2">
      <c r="A190" s="81"/>
      <c r="B190" s="81"/>
      <c r="C190" s="81"/>
      <c r="D190" s="81"/>
      <c r="E190" s="81" t="s">
        <v>351</v>
      </c>
      <c r="F190" s="67">
        <v>3.18</v>
      </c>
      <c r="G190" s="81"/>
      <c r="H190" s="107" t="s">
        <v>352</v>
      </c>
      <c r="I190" s="107"/>
      <c r="J190" s="67">
        <v>16.329999999999998</v>
      </c>
    </row>
    <row r="191" spans="1:10" ht="15" thickBot="1" x14ac:dyDescent="0.25">
      <c r="A191" s="76"/>
      <c r="B191" s="76"/>
      <c r="C191" s="76"/>
      <c r="D191" s="76"/>
      <c r="E191" s="76"/>
      <c r="F191" s="76"/>
      <c r="G191" s="76" t="s">
        <v>353</v>
      </c>
      <c r="H191" s="65">
        <v>240</v>
      </c>
      <c r="I191" s="76" t="s">
        <v>354</v>
      </c>
      <c r="J191" s="77">
        <v>3919.2</v>
      </c>
    </row>
    <row r="192" spans="1:10" ht="15" thickTop="1" x14ac:dyDescent="0.2">
      <c r="A192" s="56"/>
      <c r="B192" s="56"/>
      <c r="C192" s="56"/>
      <c r="D192" s="56"/>
      <c r="E192" s="56"/>
      <c r="F192" s="56"/>
      <c r="G192" s="56"/>
      <c r="H192" s="56"/>
      <c r="I192" s="56"/>
      <c r="J192" s="56"/>
    </row>
    <row r="193" spans="1:10" ht="15" x14ac:dyDescent="0.2">
      <c r="A193" s="79" t="s">
        <v>77</v>
      </c>
      <c r="B193" s="84" t="s">
        <v>6</v>
      </c>
      <c r="C193" s="79" t="s">
        <v>7</v>
      </c>
      <c r="D193" s="79" t="s">
        <v>8</v>
      </c>
      <c r="E193" s="96" t="s">
        <v>344</v>
      </c>
      <c r="F193" s="97"/>
      <c r="G193" s="85" t="s">
        <v>9</v>
      </c>
      <c r="H193" s="84" t="s">
        <v>10</v>
      </c>
      <c r="I193" s="84" t="s">
        <v>11</v>
      </c>
      <c r="J193" s="84" t="s">
        <v>13</v>
      </c>
    </row>
    <row r="194" spans="1:10" x14ac:dyDescent="0.2">
      <c r="A194" s="80" t="s">
        <v>345</v>
      </c>
      <c r="B194" s="53" t="s">
        <v>78</v>
      </c>
      <c r="C194" s="80" t="s">
        <v>79</v>
      </c>
      <c r="D194" s="80" t="s">
        <v>80</v>
      </c>
      <c r="E194" s="98">
        <v>1.1100000000000001</v>
      </c>
      <c r="F194" s="99"/>
      <c r="G194" s="52" t="s">
        <v>81</v>
      </c>
      <c r="H194" s="55">
        <v>1</v>
      </c>
      <c r="I194" s="54">
        <v>9.3699999999999992</v>
      </c>
      <c r="J194" s="54">
        <v>9.3699999999999992</v>
      </c>
    </row>
    <row r="195" spans="1:10" x14ac:dyDescent="0.2">
      <c r="A195" s="82" t="s">
        <v>346</v>
      </c>
      <c r="B195" s="62" t="s">
        <v>359</v>
      </c>
      <c r="C195" s="82" t="s">
        <v>23</v>
      </c>
      <c r="D195" s="82" t="s">
        <v>360</v>
      </c>
      <c r="E195" s="108" t="s">
        <v>358</v>
      </c>
      <c r="F195" s="109"/>
      <c r="G195" s="61" t="s">
        <v>297</v>
      </c>
      <c r="H195" s="64">
        <v>0.1</v>
      </c>
      <c r="I195" s="63">
        <v>15.79</v>
      </c>
      <c r="J195" s="63">
        <v>1.57</v>
      </c>
    </row>
    <row r="196" spans="1:10" ht="25.5" x14ac:dyDescent="0.2">
      <c r="A196" s="82" t="s">
        <v>346</v>
      </c>
      <c r="B196" s="62" t="s">
        <v>457</v>
      </c>
      <c r="C196" s="82" t="s">
        <v>23</v>
      </c>
      <c r="D196" s="82" t="s">
        <v>458</v>
      </c>
      <c r="E196" s="108" t="s">
        <v>363</v>
      </c>
      <c r="F196" s="109"/>
      <c r="G196" s="61" t="s">
        <v>41</v>
      </c>
      <c r="H196" s="64">
        <v>0.2</v>
      </c>
      <c r="I196" s="63">
        <v>39</v>
      </c>
      <c r="J196" s="63">
        <v>7.8</v>
      </c>
    </row>
    <row r="197" spans="1:10" x14ac:dyDescent="0.2">
      <c r="A197" s="81"/>
      <c r="B197" s="81"/>
      <c r="C197" s="81"/>
      <c r="D197" s="81"/>
      <c r="E197" s="81" t="s">
        <v>348</v>
      </c>
      <c r="F197" s="67">
        <v>1.57</v>
      </c>
      <c r="G197" s="81" t="s">
        <v>349</v>
      </c>
      <c r="H197" s="67">
        <v>0</v>
      </c>
      <c r="I197" s="81" t="s">
        <v>350</v>
      </c>
      <c r="J197" s="67">
        <v>1.57</v>
      </c>
    </row>
    <row r="198" spans="1:10" x14ac:dyDescent="0.2">
      <c r="A198" s="81"/>
      <c r="B198" s="81"/>
      <c r="C198" s="81"/>
      <c r="D198" s="81"/>
      <c r="E198" s="81" t="s">
        <v>351</v>
      </c>
      <c r="F198" s="67">
        <v>2.2599999999999998</v>
      </c>
      <c r="G198" s="81"/>
      <c r="H198" s="107" t="s">
        <v>352</v>
      </c>
      <c r="I198" s="107"/>
      <c r="J198" s="67">
        <v>11.63</v>
      </c>
    </row>
    <row r="199" spans="1:10" ht="15" thickBot="1" x14ac:dyDescent="0.25">
      <c r="A199" s="76"/>
      <c r="B199" s="76"/>
      <c r="C199" s="76"/>
      <c r="D199" s="76"/>
      <c r="E199" s="76"/>
      <c r="F199" s="76"/>
      <c r="G199" s="76" t="s">
        <v>353</v>
      </c>
      <c r="H199" s="65">
        <v>600</v>
      </c>
      <c r="I199" s="76" t="s">
        <v>354</v>
      </c>
      <c r="J199" s="77">
        <v>6978</v>
      </c>
    </row>
    <row r="200" spans="1:10" ht="15" thickTop="1" x14ac:dyDescent="0.2">
      <c r="A200" s="56"/>
      <c r="B200" s="56"/>
      <c r="C200" s="56"/>
      <c r="D200" s="56"/>
      <c r="E200" s="56"/>
      <c r="F200" s="56"/>
      <c r="G200" s="56"/>
      <c r="H200" s="56"/>
      <c r="I200" s="56"/>
      <c r="J200" s="56"/>
    </row>
    <row r="201" spans="1:10" ht="15" x14ac:dyDescent="0.2">
      <c r="A201" s="79" t="s">
        <v>82</v>
      </c>
      <c r="B201" s="84" t="s">
        <v>6</v>
      </c>
      <c r="C201" s="79" t="s">
        <v>7</v>
      </c>
      <c r="D201" s="79" t="s">
        <v>8</v>
      </c>
      <c r="E201" s="96" t="s">
        <v>344</v>
      </c>
      <c r="F201" s="97"/>
      <c r="G201" s="85" t="s">
        <v>9</v>
      </c>
      <c r="H201" s="84" t="s">
        <v>10</v>
      </c>
      <c r="I201" s="84" t="s">
        <v>11</v>
      </c>
      <c r="J201" s="84" t="s">
        <v>13</v>
      </c>
    </row>
    <row r="202" spans="1:10" ht="25.5" x14ac:dyDescent="0.2">
      <c r="A202" s="80" t="s">
        <v>345</v>
      </c>
      <c r="B202" s="53" t="s">
        <v>83</v>
      </c>
      <c r="C202" s="80" t="s">
        <v>79</v>
      </c>
      <c r="D202" s="80" t="s">
        <v>84</v>
      </c>
      <c r="E202" s="98">
        <v>1.1100000000000001</v>
      </c>
      <c r="F202" s="99"/>
      <c r="G202" s="52" t="s">
        <v>81</v>
      </c>
      <c r="H202" s="55">
        <v>1</v>
      </c>
      <c r="I202" s="54">
        <v>17.510000000000002</v>
      </c>
      <c r="J202" s="54">
        <v>17.510000000000002</v>
      </c>
    </row>
    <row r="203" spans="1:10" x14ac:dyDescent="0.2">
      <c r="A203" s="82" t="s">
        <v>346</v>
      </c>
      <c r="B203" s="62" t="s">
        <v>359</v>
      </c>
      <c r="C203" s="82" t="s">
        <v>23</v>
      </c>
      <c r="D203" s="82" t="s">
        <v>360</v>
      </c>
      <c r="E203" s="108" t="s">
        <v>358</v>
      </c>
      <c r="F203" s="109"/>
      <c r="G203" s="61" t="s">
        <v>297</v>
      </c>
      <c r="H203" s="64">
        <v>0.1</v>
      </c>
      <c r="I203" s="63">
        <v>15.79</v>
      </c>
      <c r="J203" s="63">
        <v>1.57</v>
      </c>
    </row>
    <row r="204" spans="1:10" x14ac:dyDescent="0.2">
      <c r="A204" s="82" t="s">
        <v>346</v>
      </c>
      <c r="B204" s="62" t="s">
        <v>459</v>
      </c>
      <c r="C204" s="82" t="s">
        <v>23</v>
      </c>
      <c r="D204" s="82" t="s">
        <v>460</v>
      </c>
      <c r="E204" s="108" t="s">
        <v>363</v>
      </c>
      <c r="F204" s="109"/>
      <c r="G204" s="61" t="s">
        <v>41</v>
      </c>
      <c r="H204" s="64">
        <v>0.2</v>
      </c>
      <c r="I204" s="63">
        <v>79.739999999999995</v>
      </c>
      <c r="J204" s="63">
        <v>15.94</v>
      </c>
    </row>
    <row r="205" spans="1:10" x14ac:dyDescent="0.2">
      <c r="A205" s="81"/>
      <c r="B205" s="81"/>
      <c r="C205" s="81"/>
      <c r="D205" s="81"/>
      <c r="E205" s="81" t="s">
        <v>348</v>
      </c>
      <c r="F205" s="67">
        <v>1.57</v>
      </c>
      <c r="G205" s="81" t="s">
        <v>349</v>
      </c>
      <c r="H205" s="67">
        <v>0</v>
      </c>
      <c r="I205" s="81" t="s">
        <v>350</v>
      </c>
      <c r="J205" s="67">
        <v>1.57</v>
      </c>
    </row>
    <row r="206" spans="1:10" x14ac:dyDescent="0.2">
      <c r="A206" s="81"/>
      <c r="B206" s="81"/>
      <c r="C206" s="81"/>
      <c r="D206" s="81"/>
      <c r="E206" s="81" t="s">
        <v>351</v>
      </c>
      <c r="F206" s="67">
        <v>4.2300000000000004</v>
      </c>
      <c r="G206" s="81"/>
      <c r="H206" s="107" t="s">
        <v>352</v>
      </c>
      <c r="I206" s="107"/>
      <c r="J206" s="67">
        <v>21.74</v>
      </c>
    </row>
    <row r="207" spans="1:10" ht="15" thickBot="1" x14ac:dyDescent="0.25">
      <c r="A207" s="76"/>
      <c r="B207" s="76"/>
      <c r="C207" s="76"/>
      <c r="D207" s="76"/>
      <c r="E207" s="76"/>
      <c r="F207" s="76"/>
      <c r="G207" s="76" t="s">
        <v>353</v>
      </c>
      <c r="H207" s="65">
        <v>600</v>
      </c>
      <c r="I207" s="76" t="s">
        <v>354</v>
      </c>
      <c r="J207" s="77">
        <v>13044</v>
      </c>
    </row>
    <row r="208" spans="1:10" ht="15" thickTop="1" x14ac:dyDescent="0.2">
      <c r="A208" s="56"/>
      <c r="B208" s="56"/>
      <c r="C208" s="56"/>
      <c r="D208" s="56"/>
      <c r="E208" s="56"/>
      <c r="F208" s="56"/>
      <c r="G208" s="56"/>
      <c r="H208" s="56"/>
      <c r="I208" s="56"/>
      <c r="J208" s="56"/>
    </row>
    <row r="209" spans="1:10" ht="15" x14ac:dyDescent="0.2">
      <c r="A209" s="79" t="s">
        <v>85</v>
      </c>
      <c r="B209" s="84" t="s">
        <v>6</v>
      </c>
      <c r="C209" s="79" t="s">
        <v>7</v>
      </c>
      <c r="D209" s="79" t="s">
        <v>8</v>
      </c>
      <c r="E209" s="96" t="s">
        <v>344</v>
      </c>
      <c r="F209" s="97"/>
      <c r="G209" s="85" t="s">
        <v>9</v>
      </c>
      <c r="H209" s="84" t="s">
        <v>10</v>
      </c>
      <c r="I209" s="84" t="s">
        <v>11</v>
      </c>
      <c r="J209" s="84" t="s">
        <v>13</v>
      </c>
    </row>
    <row r="210" spans="1:10" x14ac:dyDescent="0.2">
      <c r="A210" s="80" t="s">
        <v>345</v>
      </c>
      <c r="B210" s="53" t="s">
        <v>86</v>
      </c>
      <c r="C210" s="80" t="s">
        <v>23</v>
      </c>
      <c r="D210" s="80" t="s">
        <v>87</v>
      </c>
      <c r="E210" s="98" t="s">
        <v>450</v>
      </c>
      <c r="F210" s="99"/>
      <c r="G210" s="52" t="s">
        <v>41</v>
      </c>
      <c r="H210" s="55">
        <v>1</v>
      </c>
      <c r="I210" s="54">
        <v>40.57</v>
      </c>
      <c r="J210" s="54">
        <v>40.57</v>
      </c>
    </row>
    <row r="211" spans="1:10" x14ac:dyDescent="0.2">
      <c r="A211" s="82" t="s">
        <v>346</v>
      </c>
      <c r="B211" s="62" t="s">
        <v>359</v>
      </c>
      <c r="C211" s="82" t="s">
        <v>23</v>
      </c>
      <c r="D211" s="82" t="s">
        <v>360</v>
      </c>
      <c r="E211" s="108" t="s">
        <v>358</v>
      </c>
      <c r="F211" s="109"/>
      <c r="G211" s="61" t="s">
        <v>297</v>
      </c>
      <c r="H211" s="64">
        <v>0.1</v>
      </c>
      <c r="I211" s="63">
        <v>15.79</v>
      </c>
      <c r="J211" s="63">
        <v>1.57</v>
      </c>
    </row>
    <row r="212" spans="1:10" ht="25.5" x14ac:dyDescent="0.2">
      <c r="A212" s="82" t="s">
        <v>346</v>
      </c>
      <c r="B212" s="62" t="s">
        <v>457</v>
      </c>
      <c r="C212" s="82" t="s">
        <v>23</v>
      </c>
      <c r="D212" s="82" t="s">
        <v>458</v>
      </c>
      <c r="E212" s="108" t="s">
        <v>363</v>
      </c>
      <c r="F212" s="109"/>
      <c r="G212" s="61" t="s">
        <v>41</v>
      </c>
      <c r="H212" s="64">
        <v>1</v>
      </c>
      <c r="I212" s="63">
        <v>39</v>
      </c>
      <c r="J212" s="63">
        <v>39</v>
      </c>
    </row>
    <row r="213" spans="1:10" x14ac:dyDescent="0.2">
      <c r="A213" s="81"/>
      <c r="B213" s="81"/>
      <c r="C213" s="81"/>
      <c r="D213" s="81"/>
      <c r="E213" s="81" t="s">
        <v>348</v>
      </c>
      <c r="F213" s="67">
        <v>1.57</v>
      </c>
      <c r="G213" s="81" t="s">
        <v>349</v>
      </c>
      <c r="H213" s="67">
        <v>0</v>
      </c>
      <c r="I213" s="81" t="s">
        <v>350</v>
      </c>
      <c r="J213" s="67">
        <v>1.57</v>
      </c>
    </row>
    <row r="214" spans="1:10" x14ac:dyDescent="0.2">
      <c r="A214" s="81"/>
      <c r="B214" s="81"/>
      <c r="C214" s="81"/>
      <c r="D214" s="81"/>
      <c r="E214" s="81" t="s">
        <v>351</v>
      </c>
      <c r="F214" s="67">
        <v>9.82</v>
      </c>
      <c r="G214" s="81"/>
      <c r="H214" s="107" t="s">
        <v>352</v>
      </c>
      <c r="I214" s="107"/>
      <c r="J214" s="67">
        <v>50.39</v>
      </c>
    </row>
    <row r="215" spans="1:10" ht="15" thickBot="1" x14ac:dyDescent="0.25">
      <c r="A215" s="76"/>
      <c r="B215" s="76"/>
      <c r="C215" s="76"/>
      <c r="D215" s="76"/>
      <c r="E215" s="76"/>
      <c r="F215" s="76"/>
      <c r="G215" s="76" t="s">
        <v>353</v>
      </c>
      <c r="H215" s="65">
        <v>100</v>
      </c>
      <c r="I215" s="76" t="s">
        <v>354</v>
      </c>
      <c r="J215" s="77">
        <v>5039</v>
      </c>
    </row>
    <row r="216" spans="1:10" ht="15" thickTop="1" x14ac:dyDescent="0.2">
      <c r="A216" s="56"/>
      <c r="B216" s="56"/>
      <c r="C216" s="56"/>
      <c r="D216" s="56"/>
      <c r="E216" s="56"/>
      <c r="F216" s="56"/>
      <c r="G216" s="56"/>
      <c r="H216" s="56"/>
      <c r="I216" s="56"/>
      <c r="J216" s="56"/>
    </row>
    <row r="217" spans="1:10" ht="15" x14ac:dyDescent="0.2">
      <c r="A217" s="79" t="s">
        <v>88</v>
      </c>
      <c r="B217" s="84" t="s">
        <v>6</v>
      </c>
      <c r="C217" s="79" t="s">
        <v>7</v>
      </c>
      <c r="D217" s="79" t="s">
        <v>8</v>
      </c>
      <c r="E217" s="96" t="s">
        <v>344</v>
      </c>
      <c r="F217" s="97"/>
      <c r="G217" s="85" t="s">
        <v>9</v>
      </c>
      <c r="H217" s="84" t="s">
        <v>10</v>
      </c>
      <c r="I217" s="84" t="s">
        <v>11</v>
      </c>
      <c r="J217" s="84" t="s">
        <v>13</v>
      </c>
    </row>
    <row r="218" spans="1:10" ht="25.5" x14ac:dyDescent="0.2">
      <c r="A218" s="80" t="s">
        <v>345</v>
      </c>
      <c r="B218" s="53" t="s">
        <v>89</v>
      </c>
      <c r="C218" s="80" t="s">
        <v>23</v>
      </c>
      <c r="D218" s="80" t="s">
        <v>90</v>
      </c>
      <c r="E218" s="98" t="s">
        <v>450</v>
      </c>
      <c r="F218" s="99"/>
      <c r="G218" s="52" t="s">
        <v>41</v>
      </c>
      <c r="H218" s="55">
        <v>1</v>
      </c>
      <c r="I218" s="54">
        <v>81.31</v>
      </c>
      <c r="J218" s="54">
        <v>81.31</v>
      </c>
    </row>
    <row r="219" spans="1:10" x14ac:dyDescent="0.2">
      <c r="A219" s="82" t="s">
        <v>346</v>
      </c>
      <c r="B219" s="62" t="s">
        <v>359</v>
      </c>
      <c r="C219" s="82" t="s">
        <v>23</v>
      </c>
      <c r="D219" s="82" t="s">
        <v>360</v>
      </c>
      <c r="E219" s="108" t="s">
        <v>358</v>
      </c>
      <c r="F219" s="109"/>
      <c r="G219" s="61" t="s">
        <v>297</v>
      </c>
      <c r="H219" s="64">
        <v>0.1</v>
      </c>
      <c r="I219" s="63">
        <v>15.79</v>
      </c>
      <c r="J219" s="63">
        <v>1.57</v>
      </c>
    </row>
    <row r="220" spans="1:10" x14ac:dyDescent="0.2">
      <c r="A220" s="82" t="s">
        <v>346</v>
      </c>
      <c r="B220" s="62" t="s">
        <v>459</v>
      </c>
      <c r="C220" s="82" t="s">
        <v>23</v>
      </c>
      <c r="D220" s="82" t="s">
        <v>460</v>
      </c>
      <c r="E220" s="108" t="s">
        <v>363</v>
      </c>
      <c r="F220" s="109"/>
      <c r="G220" s="61" t="s">
        <v>41</v>
      </c>
      <c r="H220" s="64">
        <v>1</v>
      </c>
      <c r="I220" s="63">
        <v>79.739999999999995</v>
      </c>
      <c r="J220" s="63">
        <v>79.739999999999995</v>
      </c>
    </row>
    <row r="221" spans="1:10" x14ac:dyDescent="0.2">
      <c r="A221" s="81"/>
      <c r="B221" s="81"/>
      <c r="C221" s="81"/>
      <c r="D221" s="81"/>
      <c r="E221" s="81" t="s">
        <v>348</v>
      </c>
      <c r="F221" s="67">
        <v>1.57</v>
      </c>
      <c r="G221" s="81" t="s">
        <v>349</v>
      </c>
      <c r="H221" s="67">
        <v>0</v>
      </c>
      <c r="I221" s="81" t="s">
        <v>350</v>
      </c>
      <c r="J221" s="67">
        <v>1.57</v>
      </c>
    </row>
    <row r="222" spans="1:10" x14ac:dyDescent="0.2">
      <c r="A222" s="81"/>
      <c r="B222" s="81"/>
      <c r="C222" s="81"/>
      <c r="D222" s="81"/>
      <c r="E222" s="81" t="s">
        <v>351</v>
      </c>
      <c r="F222" s="67">
        <v>19.68</v>
      </c>
      <c r="G222" s="81"/>
      <c r="H222" s="107" t="s">
        <v>352</v>
      </c>
      <c r="I222" s="107"/>
      <c r="J222" s="67">
        <v>100.99</v>
      </c>
    </row>
    <row r="223" spans="1:10" ht="15" thickBot="1" x14ac:dyDescent="0.25">
      <c r="A223" s="76"/>
      <c r="B223" s="76"/>
      <c r="C223" s="76"/>
      <c r="D223" s="76"/>
      <c r="E223" s="76"/>
      <c r="F223" s="76"/>
      <c r="G223" s="76" t="s">
        <v>353</v>
      </c>
      <c r="H223" s="65">
        <v>100</v>
      </c>
      <c r="I223" s="76" t="s">
        <v>354</v>
      </c>
      <c r="J223" s="77">
        <v>10099</v>
      </c>
    </row>
    <row r="224" spans="1:10" ht="15" thickTop="1" x14ac:dyDescent="0.2">
      <c r="A224" s="56"/>
      <c r="B224" s="56"/>
      <c r="C224" s="56"/>
      <c r="D224" s="56"/>
      <c r="E224" s="56"/>
      <c r="F224" s="56"/>
      <c r="G224" s="56"/>
      <c r="H224" s="56"/>
      <c r="I224" s="56"/>
      <c r="J224" s="56"/>
    </row>
    <row r="225" spans="1:10" ht="15" x14ac:dyDescent="0.2">
      <c r="A225" s="79" t="s">
        <v>91</v>
      </c>
      <c r="B225" s="84" t="s">
        <v>6</v>
      </c>
      <c r="C225" s="79" t="s">
        <v>7</v>
      </c>
      <c r="D225" s="79" t="s">
        <v>8</v>
      </c>
      <c r="E225" s="96" t="s">
        <v>344</v>
      </c>
      <c r="F225" s="97"/>
      <c r="G225" s="85" t="s">
        <v>9</v>
      </c>
      <c r="H225" s="84" t="s">
        <v>10</v>
      </c>
      <c r="I225" s="84" t="s">
        <v>11</v>
      </c>
      <c r="J225" s="84" t="s">
        <v>13</v>
      </c>
    </row>
    <row r="226" spans="1:10" ht="25.5" x14ac:dyDescent="0.2">
      <c r="A226" s="80" t="s">
        <v>345</v>
      </c>
      <c r="B226" s="53" t="s">
        <v>92</v>
      </c>
      <c r="C226" s="80" t="s">
        <v>23</v>
      </c>
      <c r="D226" s="80" t="s">
        <v>93</v>
      </c>
      <c r="E226" s="98" t="s">
        <v>450</v>
      </c>
      <c r="F226" s="99"/>
      <c r="G226" s="52" t="s">
        <v>41</v>
      </c>
      <c r="H226" s="55">
        <v>1</v>
      </c>
      <c r="I226" s="54">
        <v>142.53</v>
      </c>
      <c r="J226" s="54">
        <v>142.53</v>
      </c>
    </row>
    <row r="227" spans="1:10" x14ac:dyDescent="0.2">
      <c r="A227" s="82" t="s">
        <v>346</v>
      </c>
      <c r="B227" s="62" t="s">
        <v>396</v>
      </c>
      <c r="C227" s="82" t="s">
        <v>23</v>
      </c>
      <c r="D227" s="82" t="s">
        <v>397</v>
      </c>
      <c r="E227" s="108" t="s">
        <v>358</v>
      </c>
      <c r="F227" s="109"/>
      <c r="G227" s="61" t="s">
        <v>297</v>
      </c>
      <c r="H227" s="64">
        <v>0.1</v>
      </c>
      <c r="I227" s="63">
        <v>22.52</v>
      </c>
      <c r="J227" s="63">
        <v>2.25</v>
      </c>
    </row>
    <row r="228" spans="1:10" x14ac:dyDescent="0.2">
      <c r="A228" s="82" t="s">
        <v>346</v>
      </c>
      <c r="B228" s="62" t="s">
        <v>394</v>
      </c>
      <c r="C228" s="82" t="s">
        <v>23</v>
      </c>
      <c r="D228" s="82" t="s">
        <v>395</v>
      </c>
      <c r="E228" s="108" t="s">
        <v>358</v>
      </c>
      <c r="F228" s="109"/>
      <c r="G228" s="61" t="s">
        <v>297</v>
      </c>
      <c r="H228" s="64">
        <v>0.1</v>
      </c>
      <c r="I228" s="63">
        <v>15.79</v>
      </c>
      <c r="J228" s="63">
        <v>1.57</v>
      </c>
    </row>
    <row r="229" spans="1:10" ht="25.5" x14ac:dyDescent="0.2">
      <c r="A229" s="82" t="s">
        <v>346</v>
      </c>
      <c r="B229" s="62" t="s">
        <v>461</v>
      </c>
      <c r="C229" s="82" t="s">
        <v>23</v>
      </c>
      <c r="D229" s="82" t="s">
        <v>462</v>
      </c>
      <c r="E229" s="108" t="s">
        <v>363</v>
      </c>
      <c r="F229" s="109"/>
      <c r="G229" s="61" t="s">
        <v>41</v>
      </c>
      <c r="H229" s="64">
        <v>1</v>
      </c>
      <c r="I229" s="63">
        <v>138.71</v>
      </c>
      <c r="J229" s="63">
        <v>138.71</v>
      </c>
    </row>
    <row r="230" spans="1:10" x14ac:dyDescent="0.2">
      <c r="A230" s="81"/>
      <c r="B230" s="81"/>
      <c r="C230" s="81"/>
      <c r="D230" s="81"/>
      <c r="E230" s="81" t="s">
        <v>348</v>
      </c>
      <c r="F230" s="67">
        <v>3.82</v>
      </c>
      <c r="G230" s="81" t="s">
        <v>349</v>
      </c>
      <c r="H230" s="67">
        <v>0</v>
      </c>
      <c r="I230" s="81" t="s">
        <v>350</v>
      </c>
      <c r="J230" s="67">
        <v>3.82</v>
      </c>
    </row>
    <row r="231" spans="1:10" x14ac:dyDescent="0.2">
      <c r="A231" s="81"/>
      <c r="B231" s="81"/>
      <c r="C231" s="81"/>
      <c r="D231" s="81"/>
      <c r="E231" s="81" t="s">
        <v>351</v>
      </c>
      <c r="F231" s="67">
        <v>34.5</v>
      </c>
      <c r="G231" s="81"/>
      <c r="H231" s="107" t="s">
        <v>352</v>
      </c>
      <c r="I231" s="107"/>
      <c r="J231" s="67">
        <v>177.03</v>
      </c>
    </row>
    <row r="232" spans="1:10" ht="15" thickBot="1" x14ac:dyDescent="0.25">
      <c r="A232" s="76"/>
      <c r="B232" s="76"/>
      <c r="C232" s="76"/>
      <c r="D232" s="76"/>
      <c r="E232" s="76"/>
      <c r="F232" s="76"/>
      <c r="G232" s="76" t="s">
        <v>353</v>
      </c>
      <c r="H232" s="65">
        <v>100</v>
      </c>
      <c r="I232" s="76" t="s">
        <v>354</v>
      </c>
      <c r="J232" s="77">
        <v>17703</v>
      </c>
    </row>
    <row r="233" spans="1:10" ht="15" thickTop="1" x14ac:dyDescent="0.2">
      <c r="A233" s="56"/>
      <c r="B233" s="56"/>
      <c r="C233" s="56"/>
      <c r="D233" s="56"/>
      <c r="E233" s="56"/>
      <c r="F233" s="56"/>
      <c r="G233" s="56"/>
      <c r="H233" s="56"/>
      <c r="I233" s="56"/>
      <c r="J233" s="56"/>
    </row>
    <row r="234" spans="1:10" ht="15" x14ac:dyDescent="0.2">
      <c r="A234" s="79" t="s">
        <v>94</v>
      </c>
      <c r="B234" s="84" t="s">
        <v>6</v>
      </c>
      <c r="C234" s="79" t="s">
        <v>7</v>
      </c>
      <c r="D234" s="79" t="s">
        <v>8</v>
      </c>
      <c r="E234" s="96" t="s">
        <v>344</v>
      </c>
      <c r="F234" s="97"/>
      <c r="G234" s="85" t="s">
        <v>9</v>
      </c>
      <c r="H234" s="84" t="s">
        <v>10</v>
      </c>
      <c r="I234" s="84" t="s">
        <v>11</v>
      </c>
      <c r="J234" s="84" t="s">
        <v>13</v>
      </c>
    </row>
    <row r="235" spans="1:10" ht="25.5" x14ac:dyDescent="0.2">
      <c r="A235" s="80" t="s">
        <v>345</v>
      </c>
      <c r="B235" s="53" t="s">
        <v>95</v>
      </c>
      <c r="C235" s="80" t="s">
        <v>23</v>
      </c>
      <c r="D235" s="80" t="s">
        <v>96</v>
      </c>
      <c r="E235" s="98" t="s">
        <v>450</v>
      </c>
      <c r="F235" s="99"/>
      <c r="G235" s="52" t="s">
        <v>41</v>
      </c>
      <c r="H235" s="55">
        <v>1</v>
      </c>
      <c r="I235" s="54">
        <v>201.68</v>
      </c>
      <c r="J235" s="54">
        <v>201.68</v>
      </c>
    </row>
    <row r="236" spans="1:10" x14ac:dyDescent="0.2">
      <c r="A236" s="82" t="s">
        <v>346</v>
      </c>
      <c r="B236" s="62" t="s">
        <v>359</v>
      </c>
      <c r="C236" s="82" t="s">
        <v>23</v>
      </c>
      <c r="D236" s="82" t="s">
        <v>360</v>
      </c>
      <c r="E236" s="108" t="s">
        <v>358</v>
      </c>
      <c r="F236" s="109"/>
      <c r="G236" s="61" t="s">
        <v>297</v>
      </c>
      <c r="H236" s="64">
        <v>0.5</v>
      </c>
      <c r="I236" s="63">
        <v>15.79</v>
      </c>
      <c r="J236" s="63">
        <v>7.89</v>
      </c>
    </row>
    <row r="237" spans="1:10" x14ac:dyDescent="0.2">
      <c r="A237" s="82" t="s">
        <v>346</v>
      </c>
      <c r="B237" s="62" t="s">
        <v>463</v>
      </c>
      <c r="C237" s="82" t="s">
        <v>23</v>
      </c>
      <c r="D237" s="82" t="s">
        <v>464</v>
      </c>
      <c r="E237" s="108" t="s">
        <v>363</v>
      </c>
      <c r="F237" s="109"/>
      <c r="G237" s="61" t="s">
        <v>255</v>
      </c>
      <c r="H237" s="64">
        <v>2</v>
      </c>
      <c r="I237" s="63">
        <v>16.899999999999999</v>
      </c>
      <c r="J237" s="63">
        <v>33.799999999999997</v>
      </c>
    </row>
    <row r="238" spans="1:10" x14ac:dyDescent="0.2">
      <c r="A238" s="82" t="s">
        <v>346</v>
      </c>
      <c r="B238" s="62" t="s">
        <v>465</v>
      </c>
      <c r="C238" s="82" t="s">
        <v>23</v>
      </c>
      <c r="D238" s="82" t="s">
        <v>466</v>
      </c>
      <c r="E238" s="108" t="s">
        <v>363</v>
      </c>
      <c r="F238" s="109"/>
      <c r="G238" s="61" t="s">
        <v>28</v>
      </c>
      <c r="H238" s="64">
        <v>3</v>
      </c>
      <c r="I238" s="63">
        <v>13.33</v>
      </c>
      <c r="J238" s="63">
        <v>39.99</v>
      </c>
    </row>
    <row r="239" spans="1:10" ht="25.5" x14ac:dyDescent="0.2">
      <c r="A239" s="82" t="s">
        <v>346</v>
      </c>
      <c r="B239" s="62" t="s">
        <v>467</v>
      </c>
      <c r="C239" s="82" t="s">
        <v>23</v>
      </c>
      <c r="D239" s="82" t="s">
        <v>468</v>
      </c>
      <c r="E239" s="108" t="s">
        <v>363</v>
      </c>
      <c r="F239" s="109"/>
      <c r="G239" s="61" t="s">
        <v>41</v>
      </c>
      <c r="H239" s="64">
        <v>1</v>
      </c>
      <c r="I239" s="63">
        <v>120</v>
      </c>
      <c r="J239" s="63">
        <v>120</v>
      </c>
    </row>
    <row r="240" spans="1:10" x14ac:dyDescent="0.2">
      <c r="A240" s="81"/>
      <c r="B240" s="81"/>
      <c r="C240" s="81"/>
      <c r="D240" s="81"/>
      <c r="E240" s="81" t="s">
        <v>348</v>
      </c>
      <c r="F240" s="67">
        <v>7.89</v>
      </c>
      <c r="G240" s="81" t="s">
        <v>349</v>
      </c>
      <c r="H240" s="67">
        <v>0</v>
      </c>
      <c r="I240" s="81" t="s">
        <v>350</v>
      </c>
      <c r="J240" s="67">
        <v>7.89</v>
      </c>
    </row>
    <row r="241" spans="1:10" x14ac:dyDescent="0.2">
      <c r="A241" s="81"/>
      <c r="B241" s="81"/>
      <c r="C241" s="81"/>
      <c r="D241" s="81"/>
      <c r="E241" s="81" t="s">
        <v>351</v>
      </c>
      <c r="F241" s="67">
        <v>48.82</v>
      </c>
      <c r="G241" s="81"/>
      <c r="H241" s="107" t="s">
        <v>352</v>
      </c>
      <c r="I241" s="107"/>
      <c r="J241" s="67">
        <v>250.5</v>
      </c>
    </row>
    <row r="242" spans="1:10" ht="15" thickBot="1" x14ac:dyDescent="0.25">
      <c r="A242" s="76"/>
      <c r="B242" s="76"/>
      <c r="C242" s="76"/>
      <c r="D242" s="76"/>
      <c r="E242" s="76"/>
      <c r="F242" s="76"/>
      <c r="G242" s="76" t="s">
        <v>353</v>
      </c>
      <c r="H242" s="65">
        <v>300</v>
      </c>
      <c r="I242" s="76" t="s">
        <v>354</v>
      </c>
      <c r="J242" s="77">
        <v>75150</v>
      </c>
    </row>
    <row r="243" spans="1:10" ht="15" thickTop="1" x14ac:dyDescent="0.2">
      <c r="A243" s="56"/>
      <c r="B243" s="56"/>
      <c r="C243" s="56"/>
      <c r="D243" s="56"/>
      <c r="E243" s="56"/>
      <c r="F243" s="56"/>
      <c r="G243" s="56"/>
      <c r="H243" s="56"/>
      <c r="I243" s="56"/>
      <c r="J243" s="56"/>
    </row>
    <row r="244" spans="1:10" x14ac:dyDescent="0.2">
      <c r="A244" s="78" t="s">
        <v>97</v>
      </c>
      <c r="B244" s="78"/>
      <c r="C244" s="78"/>
      <c r="D244" s="78" t="s">
        <v>98</v>
      </c>
      <c r="E244" s="78"/>
      <c r="F244" s="94"/>
      <c r="G244" s="95"/>
      <c r="H244" s="69"/>
      <c r="I244" s="78"/>
      <c r="J244" s="51">
        <v>3168370</v>
      </c>
    </row>
    <row r="245" spans="1:10" ht="15" x14ac:dyDescent="0.2">
      <c r="A245" s="79" t="s">
        <v>99</v>
      </c>
      <c r="B245" s="84" t="s">
        <v>6</v>
      </c>
      <c r="C245" s="79" t="s">
        <v>7</v>
      </c>
      <c r="D245" s="79" t="s">
        <v>8</v>
      </c>
      <c r="E245" s="96" t="s">
        <v>344</v>
      </c>
      <c r="F245" s="97"/>
      <c r="G245" s="85" t="s">
        <v>9</v>
      </c>
      <c r="H245" s="84" t="s">
        <v>10</v>
      </c>
      <c r="I245" s="84" t="s">
        <v>11</v>
      </c>
      <c r="J245" s="84" t="s">
        <v>13</v>
      </c>
    </row>
    <row r="246" spans="1:10" ht="38.25" x14ac:dyDescent="0.2">
      <c r="A246" s="80" t="s">
        <v>345</v>
      </c>
      <c r="B246" s="53" t="s">
        <v>100</v>
      </c>
      <c r="C246" s="80" t="s">
        <v>23</v>
      </c>
      <c r="D246" s="80" t="s">
        <v>101</v>
      </c>
      <c r="E246" s="98" t="s">
        <v>469</v>
      </c>
      <c r="F246" s="99"/>
      <c r="G246" s="52" t="s">
        <v>20</v>
      </c>
      <c r="H246" s="55">
        <v>1</v>
      </c>
      <c r="I246" s="54">
        <v>14.08</v>
      </c>
      <c r="J246" s="54">
        <v>14.08</v>
      </c>
    </row>
    <row r="247" spans="1:10" ht="25.5" x14ac:dyDescent="0.2">
      <c r="A247" s="82" t="s">
        <v>346</v>
      </c>
      <c r="B247" s="62" t="s">
        <v>473</v>
      </c>
      <c r="C247" s="82" t="s">
        <v>23</v>
      </c>
      <c r="D247" s="82" t="s">
        <v>474</v>
      </c>
      <c r="E247" s="108" t="s">
        <v>472</v>
      </c>
      <c r="F247" s="109"/>
      <c r="G247" s="61" t="s">
        <v>297</v>
      </c>
      <c r="H247" s="64">
        <v>6.6669999999999993E-2</v>
      </c>
      <c r="I247" s="63">
        <v>127.04</v>
      </c>
      <c r="J247" s="63">
        <v>8.4600000000000009</v>
      </c>
    </row>
    <row r="248" spans="1:10" ht="25.5" x14ac:dyDescent="0.2">
      <c r="A248" s="82" t="s">
        <v>346</v>
      </c>
      <c r="B248" s="62" t="s">
        <v>470</v>
      </c>
      <c r="C248" s="82" t="s">
        <v>23</v>
      </c>
      <c r="D248" s="82" t="s">
        <v>471</v>
      </c>
      <c r="E248" s="108" t="s">
        <v>472</v>
      </c>
      <c r="F248" s="109"/>
      <c r="G248" s="61" t="s">
        <v>297</v>
      </c>
      <c r="H248" s="64">
        <v>0.2</v>
      </c>
      <c r="I248" s="63">
        <v>17.61</v>
      </c>
      <c r="J248" s="63">
        <v>3.52</v>
      </c>
    </row>
    <row r="249" spans="1:10" x14ac:dyDescent="0.2">
      <c r="A249" s="82" t="s">
        <v>346</v>
      </c>
      <c r="B249" s="62" t="s">
        <v>359</v>
      </c>
      <c r="C249" s="82" t="s">
        <v>23</v>
      </c>
      <c r="D249" s="82" t="s">
        <v>360</v>
      </c>
      <c r="E249" s="108" t="s">
        <v>358</v>
      </c>
      <c r="F249" s="109"/>
      <c r="G249" s="61" t="s">
        <v>297</v>
      </c>
      <c r="H249" s="64">
        <v>0.13333</v>
      </c>
      <c r="I249" s="63">
        <v>15.79</v>
      </c>
      <c r="J249" s="63">
        <v>2.1</v>
      </c>
    </row>
    <row r="250" spans="1:10" x14ac:dyDescent="0.2">
      <c r="A250" s="81"/>
      <c r="B250" s="81"/>
      <c r="C250" s="81"/>
      <c r="D250" s="81"/>
      <c r="E250" s="81" t="s">
        <v>348</v>
      </c>
      <c r="F250" s="67">
        <v>2.1</v>
      </c>
      <c r="G250" s="81" t="s">
        <v>349</v>
      </c>
      <c r="H250" s="67">
        <v>0</v>
      </c>
      <c r="I250" s="81" t="s">
        <v>350</v>
      </c>
      <c r="J250" s="67">
        <v>2.1</v>
      </c>
    </row>
    <row r="251" spans="1:10" x14ac:dyDescent="0.2">
      <c r="A251" s="81"/>
      <c r="B251" s="81"/>
      <c r="C251" s="81"/>
      <c r="D251" s="81"/>
      <c r="E251" s="81" t="s">
        <v>351</v>
      </c>
      <c r="F251" s="67">
        <v>3.4</v>
      </c>
      <c r="G251" s="81"/>
      <c r="H251" s="107" t="s">
        <v>352</v>
      </c>
      <c r="I251" s="107"/>
      <c r="J251" s="67">
        <v>17.48</v>
      </c>
    </row>
    <row r="252" spans="1:10" ht="15" thickBot="1" x14ac:dyDescent="0.25">
      <c r="A252" s="76"/>
      <c r="B252" s="76"/>
      <c r="C252" s="76"/>
      <c r="D252" s="76"/>
      <c r="E252" s="76"/>
      <c r="F252" s="76"/>
      <c r="G252" s="76" t="s">
        <v>353</v>
      </c>
      <c r="H252" s="65">
        <v>1000</v>
      </c>
      <c r="I252" s="76" t="s">
        <v>354</v>
      </c>
      <c r="J252" s="77">
        <v>17480</v>
      </c>
    </row>
    <row r="253" spans="1:10" ht="15" thickTop="1" x14ac:dyDescent="0.2">
      <c r="A253" s="56"/>
      <c r="B253" s="56"/>
      <c r="C253" s="56"/>
      <c r="D253" s="56"/>
      <c r="E253" s="56"/>
      <c r="F253" s="56"/>
      <c r="G253" s="56"/>
      <c r="H253" s="56"/>
      <c r="I253" s="56"/>
      <c r="J253" s="56"/>
    </row>
    <row r="254" spans="1:10" ht="15" x14ac:dyDescent="0.2">
      <c r="A254" s="79" t="s">
        <v>102</v>
      </c>
      <c r="B254" s="84" t="s">
        <v>6</v>
      </c>
      <c r="C254" s="79" t="s">
        <v>7</v>
      </c>
      <c r="D254" s="79" t="s">
        <v>8</v>
      </c>
      <c r="E254" s="96" t="s">
        <v>344</v>
      </c>
      <c r="F254" s="97"/>
      <c r="G254" s="85" t="s">
        <v>9</v>
      </c>
      <c r="H254" s="84" t="s">
        <v>10</v>
      </c>
      <c r="I254" s="84" t="s">
        <v>11</v>
      </c>
      <c r="J254" s="84" t="s">
        <v>13</v>
      </c>
    </row>
    <row r="255" spans="1:10" ht="38.25" x14ac:dyDescent="0.2">
      <c r="A255" s="80" t="s">
        <v>345</v>
      </c>
      <c r="B255" s="53" t="s">
        <v>103</v>
      </c>
      <c r="C255" s="80" t="s">
        <v>23</v>
      </c>
      <c r="D255" s="80" t="s">
        <v>104</v>
      </c>
      <c r="E255" s="98" t="s">
        <v>469</v>
      </c>
      <c r="F255" s="99"/>
      <c r="G255" s="52" t="s">
        <v>20</v>
      </c>
      <c r="H255" s="55">
        <v>1</v>
      </c>
      <c r="I255" s="54">
        <v>6.31</v>
      </c>
      <c r="J255" s="54">
        <v>6.31</v>
      </c>
    </row>
    <row r="256" spans="1:10" x14ac:dyDescent="0.2">
      <c r="A256" s="82" t="s">
        <v>346</v>
      </c>
      <c r="B256" s="62" t="s">
        <v>359</v>
      </c>
      <c r="C256" s="82" t="s">
        <v>23</v>
      </c>
      <c r="D256" s="82" t="s">
        <v>360</v>
      </c>
      <c r="E256" s="108" t="s">
        <v>358</v>
      </c>
      <c r="F256" s="109"/>
      <c r="G256" s="61" t="s">
        <v>297</v>
      </c>
      <c r="H256" s="64">
        <v>0.4</v>
      </c>
      <c r="I256" s="63">
        <v>15.79</v>
      </c>
      <c r="J256" s="63">
        <v>6.31</v>
      </c>
    </row>
    <row r="257" spans="1:10" x14ac:dyDescent="0.2">
      <c r="A257" s="81"/>
      <c r="B257" s="81"/>
      <c r="C257" s="81"/>
      <c r="D257" s="81"/>
      <c r="E257" s="81" t="s">
        <v>348</v>
      </c>
      <c r="F257" s="67">
        <v>6.31</v>
      </c>
      <c r="G257" s="81" t="s">
        <v>349</v>
      </c>
      <c r="H257" s="67">
        <v>0</v>
      </c>
      <c r="I257" s="81" t="s">
        <v>350</v>
      </c>
      <c r="J257" s="67">
        <v>6.31</v>
      </c>
    </row>
    <row r="258" spans="1:10" x14ac:dyDescent="0.2">
      <c r="A258" s="81"/>
      <c r="B258" s="81"/>
      <c r="C258" s="81"/>
      <c r="D258" s="81"/>
      <c r="E258" s="81" t="s">
        <v>351</v>
      </c>
      <c r="F258" s="67">
        <v>1.52</v>
      </c>
      <c r="G258" s="81"/>
      <c r="H258" s="107" t="s">
        <v>352</v>
      </c>
      <c r="I258" s="107"/>
      <c r="J258" s="67">
        <v>7.83</v>
      </c>
    </row>
    <row r="259" spans="1:10" ht="15" thickBot="1" x14ac:dyDescent="0.25">
      <c r="A259" s="76"/>
      <c r="B259" s="76"/>
      <c r="C259" s="76"/>
      <c r="D259" s="76"/>
      <c r="E259" s="76"/>
      <c r="F259" s="76"/>
      <c r="G259" s="76" t="s">
        <v>353</v>
      </c>
      <c r="H259" s="65">
        <v>15000</v>
      </c>
      <c r="I259" s="76" t="s">
        <v>354</v>
      </c>
      <c r="J259" s="77">
        <v>117450</v>
      </c>
    </row>
    <row r="260" spans="1:10" ht="15" thickTop="1" x14ac:dyDescent="0.2">
      <c r="A260" s="56"/>
      <c r="B260" s="56"/>
      <c r="C260" s="56"/>
      <c r="D260" s="56"/>
      <c r="E260" s="56"/>
      <c r="F260" s="56"/>
      <c r="G260" s="56"/>
      <c r="H260" s="56"/>
      <c r="I260" s="56"/>
      <c r="J260" s="56"/>
    </row>
    <row r="261" spans="1:10" ht="15" x14ac:dyDescent="0.2">
      <c r="A261" s="79" t="s">
        <v>105</v>
      </c>
      <c r="B261" s="84" t="s">
        <v>6</v>
      </c>
      <c r="C261" s="79" t="s">
        <v>7</v>
      </c>
      <c r="D261" s="79" t="s">
        <v>8</v>
      </c>
      <c r="E261" s="96" t="s">
        <v>344</v>
      </c>
      <c r="F261" s="97"/>
      <c r="G261" s="85" t="s">
        <v>9</v>
      </c>
      <c r="H261" s="84" t="s">
        <v>10</v>
      </c>
      <c r="I261" s="84" t="s">
        <v>11</v>
      </c>
      <c r="J261" s="84" t="s">
        <v>13</v>
      </c>
    </row>
    <row r="262" spans="1:10" ht="38.25" x14ac:dyDescent="0.2">
      <c r="A262" s="80" t="s">
        <v>345</v>
      </c>
      <c r="B262" s="53" t="s">
        <v>106</v>
      </c>
      <c r="C262" s="80" t="s">
        <v>23</v>
      </c>
      <c r="D262" s="80" t="s">
        <v>107</v>
      </c>
      <c r="E262" s="98" t="s">
        <v>469</v>
      </c>
      <c r="F262" s="99"/>
      <c r="G262" s="52" t="s">
        <v>20</v>
      </c>
      <c r="H262" s="55">
        <v>1</v>
      </c>
      <c r="I262" s="54">
        <v>14.08</v>
      </c>
      <c r="J262" s="54">
        <v>14.08</v>
      </c>
    </row>
    <row r="263" spans="1:10" ht="25.5" x14ac:dyDescent="0.2">
      <c r="A263" s="82" t="s">
        <v>346</v>
      </c>
      <c r="B263" s="62" t="s">
        <v>473</v>
      </c>
      <c r="C263" s="82" t="s">
        <v>23</v>
      </c>
      <c r="D263" s="82" t="s">
        <v>474</v>
      </c>
      <c r="E263" s="108" t="s">
        <v>472</v>
      </c>
      <c r="F263" s="109"/>
      <c r="G263" s="61" t="s">
        <v>297</v>
      </c>
      <c r="H263" s="64">
        <v>6.6669999999999993E-2</v>
      </c>
      <c r="I263" s="63">
        <v>127.04</v>
      </c>
      <c r="J263" s="63">
        <v>8.4600000000000009</v>
      </c>
    </row>
    <row r="264" spans="1:10" ht="25.5" x14ac:dyDescent="0.2">
      <c r="A264" s="82" t="s">
        <v>346</v>
      </c>
      <c r="B264" s="62" t="s">
        <v>470</v>
      </c>
      <c r="C264" s="82" t="s">
        <v>23</v>
      </c>
      <c r="D264" s="82" t="s">
        <v>471</v>
      </c>
      <c r="E264" s="108" t="s">
        <v>472</v>
      </c>
      <c r="F264" s="109"/>
      <c r="G264" s="61" t="s">
        <v>297</v>
      </c>
      <c r="H264" s="64">
        <v>0.2</v>
      </c>
      <c r="I264" s="63">
        <v>17.61</v>
      </c>
      <c r="J264" s="63">
        <v>3.52</v>
      </c>
    </row>
    <row r="265" spans="1:10" x14ac:dyDescent="0.2">
      <c r="A265" s="82" t="s">
        <v>346</v>
      </c>
      <c r="B265" s="62" t="s">
        <v>359</v>
      </c>
      <c r="C265" s="82" t="s">
        <v>23</v>
      </c>
      <c r="D265" s="82" t="s">
        <v>360</v>
      </c>
      <c r="E265" s="108" t="s">
        <v>358</v>
      </c>
      <c r="F265" s="109"/>
      <c r="G265" s="61" t="s">
        <v>297</v>
      </c>
      <c r="H265" s="64">
        <v>0.13333</v>
      </c>
      <c r="I265" s="63">
        <v>15.79</v>
      </c>
      <c r="J265" s="63">
        <v>2.1</v>
      </c>
    </row>
    <row r="266" spans="1:10" x14ac:dyDescent="0.2">
      <c r="A266" s="81"/>
      <c r="B266" s="81"/>
      <c r="C266" s="81"/>
      <c r="D266" s="81"/>
      <c r="E266" s="81" t="s">
        <v>348</v>
      </c>
      <c r="F266" s="67">
        <v>2.1</v>
      </c>
      <c r="G266" s="81" t="s">
        <v>349</v>
      </c>
      <c r="H266" s="67">
        <v>0</v>
      </c>
      <c r="I266" s="81" t="s">
        <v>350</v>
      </c>
      <c r="J266" s="67">
        <v>2.1</v>
      </c>
    </row>
    <row r="267" spans="1:10" x14ac:dyDescent="0.2">
      <c r="A267" s="81"/>
      <c r="B267" s="81"/>
      <c r="C267" s="81"/>
      <c r="D267" s="81"/>
      <c r="E267" s="81" t="s">
        <v>351</v>
      </c>
      <c r="F267" s="67">
        <v>3.4</v>
      </c>
      <c r="G267" s="81"/>
      <c r="H267" s="107" t="s">
        <v>352</v>
      </c>
      <c r="I267" s="107"/>
      <c r="J267" s="67">
        <v>17.48</v>
      </c>
    </row>
    <row r="268" spans="1:10" ht="15" thickBot="1" x14ac:dyDescent="0.25">
      <c r="A268" s="76"/>
      <c r="B268" s="76"/>
      <c r="C268" s="76"/>
      <c r="D268" s="76"/>
      <c r="E268" s="76"/>
      <c r="F268" s="76"/>
      <c r="G268" s="76" t="s">
        <v>353</v>
      </c>
      <c r="H268" s="65">
        <v>10000</v>
      </c>
      <c r="I268" s="76" t="s">
        <v>354</v>
      </c>
      <c r="J268" s="77">
        <v>174800</v>
      </c>
    </row>
    <row r="269" spans="1:10" ht="15" thickTop="1" x14ac:dyDescent="0.2">
      <c r="A269" s="56"/>
      <c r="B269" s="56"/>
      <c r="C269" s="56"/>
      <c r="D269" s="56"/>
      <c r="E269" s="56"/>
      <c r="F269" s="56"/>
      <c r="G269" s="56"/>
      <c r="H269" s="56"/>
      <c r="I269" s="56"/>
      <c r="J269" s="56"/>
    </row>
    <row r="270" spans="1:10" ht="15" x14ac:dyDescent="0.2">
      <c r="A270" s="79" t="s">
        <v>108</v>
      </c>
      <c r="B270" s="84" t="s">
        <v>6</v>
      </c>
      <c r="C270" s="79" t="s">
        <v>7</v>
      </c>
      <c r="D270" s="79" t="s">
        <v>8</v>
      </c>
      <c r="E270" s="96" t="s">
        <v>344</v>
      </c>
      <c r="F270" s="97"/>
      <c r="G270" s="85" t="s">
        <v>9</v>
      </c>
      <c r="H270" s="84" t="s">
        <v>10</v>
      </c>
      <c r="I270" s="84" t="s">
        <v>11</v>
      </c>
      <c r="J270" s="84" t="s">
        <v>13</v>
      </c>
    </row>
    <row r="271" spans="1:10" ht="38.25" x14ac:dyDescent="0.2">
      <c r="A271" s="80" t="s">
        <v>345</v>
      </c>
      <c r="B271" s="53" t="s">
        <v>109</v>
      </c>
      <c r="C271" s="80" t="s">
        <v>23</v>
      </c>
      <c r="D271" s="80" t="s">
        <v>110</v>
      </c>
      <c r="E271" s="98" t="s">
        <v>469</v>
      </c>
      <c r="F271" s="99"/>
      <c r="G271" s="52" t="s">
        <v>20</v>
      </c>
      <c r="H271" s="55">
        <v>1</v>
      </c>
      <c r="I271" s="54">
        <v>5.99</v>
      </c>
      <c r="J271" s="54">
        <v>5.99</v>
      </c>
    </row>
    <row r="272" spans="1:10" ht="38.25" x14ac:dyDescent="0.2">
      <c r="A272" s="82" t="s">
        <v>346</v>
      </c>
      <c r="B272" s="62" t="s">
        <v>475</v>
      </c>
      <c r="C272" s="82" t="s">
        <v>23</v>
      </c>
      <c r="D272" s="82" t="s">
        <v>476</v>
      </c>
      <c r="E272" s="108" t="s">
        <v>472</v>
      </c>
      <c r="F272" s="109"/>
      <c r="G272" s="61" t="s">
        <v>297</v>
      </c>
      <c r="H272" s="64">
        <v>0.18</v>
      </c>
      <c r="I272" s="63">
        <v>3.24</v>
      </c>
      <c r="J272" s="63">
        <v>0.57999999999999996</v>
      </c>
    </row>
    <row r="273" spans="1:10" x14ac:dyDescent="0.2">
      <c r="A273" s="82" t="s">
        <v>346</v>
      </c>
      <c r="B273" s="62" t="s">
        <v>477</v>
      </c>
      <c r="C273" s="82" t="s">
        <v>23</v>
      </c>
      <c r="D273" s="82" t="s">
        <v>478</v>
      </c>
      <c r="E273" s="108" t="s">
        <v>358</v>
      </c>
      <c r="F273" s="109"/>
      <c r="G273" s="61" t="s">
        <v>297</v>
      </c>
      <c r="H273" s="64">
        <v>0.18</v>
      </c>
      <c r="I273" s="63">
        <v>19.809999999999999</v>
      </c>
      <c r="J273" s="63">
        <v>3.56</v>
      </c>
    </row>
    <row r="274" spans="1:10" x14ac:dyDescent="0.2">
      <c r="A274" s="82" t="s">
        <v>346</v>
      </c>
      <c r="B274" s="62" t="s">
        <v>359</v>
      </c>
      <c r="C274" s="82" t="s">
        <v>23</v>
      </c>
      <c r="D274" s="82" t="s">
        <v>360</v>
      </c>
      <c r="E274" s="108" t="s">
        <v>358</v>
      </c>
      <c r="F274" s="109"/>
      <c r="G274" s="61" t="s">
        <v>297</v>
      </c>
      <c r="H274" s="64">
        <v>0.03</v>
      </c>
      <c r="I274" s="63">
        <v>15.79</v>
      </c>
      <c r="J274" s="63">
        <v>0.47</v>
      </c>
    </row>
    <row r="275" spans="1:10" x14ac:dyDescent="0.2">
      <c r="A275" s="82" t="s">
        <v>346</v>
      </c>
      <c r="B275" s="62" t="s">
        <v>479</v>
      </c>
      <c r="C275" s="82" t="s">
        <v>23</v>
      </c>
      <c r="D275" s="82" t="s">
        <v>480</v>
      </c>
      <c r="E275" s="108" t="s">
        <v>363</v>
      </c>
      <c r="F275" s="109"/>
      <c r="G275" s="61" t="s">
        <v>481</v>
      </c>
      <c r="H275" s="64">
        <v>1.59</v>
      </c>
      <c r="I275" s="63">
        <v>0.87</v>
      </c>
      <c r="J275" s="63">
        <v>1.38</v>
      </c>
    </row>
    <row r="276" spans="1:10" x14ac:dyDescent="0.2">
      <c r="A276" s="81"/>
      <c r="B276" s="81"/>
      <c r="C276" s="81"/>
      <c r="D276" s="81"/>
      <c r="E276" s="81" t="s">
        <v>348</v>
      </c>
      <c r="F276" s="67">
        <v>4.03</v>
      </c>
      <c r="G276" s="81" t="s">
        <v>349</v>
      </c>
      <c r="H276" s="67">
        <v>0</v>
      </c>
      <c r="I276" s="81" t="s">
        <v>350</v>
      </c>
      <c r="J276" s="67">
        <v>4.03</v>
      </c>
    </row>
    <row r="277" spans="1:10" x14ac:dyDescent="0.2">
      <c r="A277" s="81"/>
      <c r="B277" s="81"/>
      <c r="C277" s="81"/>
      <c r="D277" s="81"/>
      <c r="E277" s="81" t="s">
        <v>351</v>
      </c>
      <c r="F277" s="67">
        <v>1.45</v>
      </c>
      <c r="G277" s="81"/>
      <c r="H277" s="107" t="s">
        <v>352</v>
      </c>
      <c r="I277" s="107"/>
      <c r="J277" s="67">
        <v>7.44</v>
      </c>
    </row>
    <row r="278" spans="1:10" ht="15" thickBot="1" x14ac:dyDescent="0.25">
      <c r="A278" s="76"/>
      <c r="B278" s="76"/>
      <c r="C278" s="76"/>
      <c r="D278" s="76"/>
      <c r="E278" s="76"/>
      <c r="F278" s="76"/>
      <c r="G278" s="76" t="s">
        <v>353</v>
      </c>
      <c r="H278" s="65">
        <v>5000</v>
      </c>
      <c r="I278" s="76" t="s">
        <v>354</v>
      </c>
      <c r="J278" s="77">
        <v>37200</v>
      </c>
    </row>
    <row r="279" spans="1:10" ht="15" thickTop="1" x14ac:dyDescent="0.2">
      <c r="A279" s="56"/>
      <c r="B279" s="56"/>
      <c r="C279" s="56"/>
      <c r="D279" s="56"/>
      <c r="E279" s="56"/>
      <c r="F279" s="56"/>
      <c r="G279" s="56"/>
      <c r="H279" s="56"/>
      <c r="I279" s="56"/>
      <c r="J279" s="56"/>
    </row>
    <row r="280" spans="1:10" ht="15" x14ac:dyDescent="0.2">
      <c r="A280" s="79" t="s">
        <v>111</v>
      </c>
      <c r="B280" s="84" t="s">
        <v>6</v>
      </c>
      <c r="C280" s="79" t="s">
        <v>7</v>
      </c>
      <c r="D280" s="79" t="s">
        <v>8</v>
      </c>
      <c r="E280" s="96" t="s">
        <v>344</v>
      </c>
      <c r="F280" s="97"/>
      <c r="G280" s="85" t="s">
        <v>9</v>
      </c>
      <c r="H280" s="84" t="s">
        <v>10</v>
      </c>
      <c r="I280" s="84" t="s">
        <v>11</v>
      </c>
      <c r="J280" s="84" t="s">
        <v>13</v>
      </c>
    </row>
    <row r="281" spans="1:10" ht="38.25" x14ac:dyDescent="0.2">
      <c r="A281" s="80" t="s">
        <v>345</v>
      </c>
      <c r="B281" s="53" t="s">
        <v>112</v>
      </c>
      <c r="C281" s="80" t="s">
        <v>23</v>
      </c>
      <c r="D281" s="80" t="s">
        <v>113</v>
      </c>
      <c r="E281" s="98" t="s">
        <v>469</v>
      </c>
      <c r="F281" s="99"/>
      <c r="G281" s="52" t="s">
        <v>20</v>
      </c>
      <c r="H281" s="55">
        <v>1</v>
      </c>
      <c r="I281" s="54">
        <v>21.64</v>
      </c>
      <c r="J281" s="54">
        <v>21.64</v>
      </c>
    </row>
    <row r="282" spans="1:10" x14ac:dyDescent="0.2">
      <c r="A282" s="82" t="s">
        <v>346</v>
      </c>
      <c r="B282" s="62" t="s">
        <v>359</v>
      </c>
      <c r="C282" s="82" t="s">
        <v>23</v>
      </c>
      <c r="D282" s="82" t="s">
        <v>360</v>
      </c>
      <c r="E282" s="108" t="s">
        <v>358</v>
      </c>
      <c r="F282" s="109"/>
      <c r="G282" s="61" t="s">
        <v>297</v>
      </c>
      <c r="H282" s="64">
        <v>1.2</v>
      </c>
      <c r="I282" s="63">
        <v>15.79</v>
      </c>
      <c r="J282" s="63">
        <v>18.940000000000001</v>
      </c>
    </row>
    <row r="283" spans="1:10" x14ac:dyDescent="0.2">
      <c r="A283" s="82" t="s">
        <v>346</v>
      </c>
      <c r="B283" s="62" t="s">
        <v>389</v>
      </c>
      <c r="C283" s="82" t="s">
        <v>23</v>
      </c>
      <c r="D283" s="82" t="s">
        <v>390</v>
      </c>
      <c r="E283" s="108" t="s">
        <v>358</v>
      </c>
      <c r="F283" s="109"/>
      <c r="G283" s="61" t="s">
        <v>297</v>
      </c>
      <c r="H283" s="64">
        <v>0.12</v>
      </c>
      <c r="I283" s="63">
        <v>22.52</v>
      </c>
      <c r="J283" s="63">
        <v>2.7</v>
      </c>
    </row>
    <row r="284" spans="1:10" x14ac:dyDescent="0.2">
      <c r="A284" s="81"/>
      <c r="B284" s="81"/>
      <c r="C284" s="81"/>
      <c r="D284" s="81"/>
      <c r="E284" s="81" t="s">
        <v>348</v>
      </c>
      <c r="F284" s="67">
        <v>21.64</v>
      </c>
      <c r="G284" s="81" t="s">
        <v>349</v>
      </c>
      <c r="H284" s="67">
        <v>0</v>
      </c>
      <c r="I284" s="81" t="s">
        <v>350</v>
      </c>
      <c r="J284" s="67">
        <v>21.64</v>
      </c>
    </row>
    <row r="285" spans="1:10" x14ac:dyDescent="0.2">
      <c r="A285" s="81"/>
      <c r="B285" s="81"/>
      <c r="C285" s="81"/>
      <c r="D285" s="81"/>
      <c r="E285" s="81" t="s">
        <v>351</v>
      </c>
      <c r="F285" s="67">
        <v>5.23</v>
      </c>
      <c r="G285" s="81"/>
      <c r="H285" s="107" t="s">
        <v>352</v>
      </c>
      <c r="I285" s="107"/>
      <c r="J285" s="67">
        <v>26.87</v>
      </c>
    </row>
    <row r="286" spans="1:10" ht="15" thickBot="1" x14ac:dyDescent="0.25">
      <c r="A286" s="76"/>
      <c r="B286" s="76"/>
      <c r="C286" s="76"/>
      <c r="D286" s="76"/>
      <c r="E286" s="76"/>
      <c r="F286" s="76"/>
      <c r="G286" s="76" t="s">
        <v>353</v>
      </c>
      <c r="H286" s="65">
        <v>5000</v>
      </c>
      <c r="I286" s="76" t="s">
        <v>354</v>
      </c>
      <c r="J286" s="77">
        <v>134350</v>
      </c>
    </row>
    <row r="287" spans="1:10" ht="15" thickTop="1" x14ac:dyDescent="0.2">
      <c r="A287" s="56"/>
      <c r="B287" s="56"/>
      <c r="C287" s="56"/>
      <c r="D287" s="56"/>
      <c r="E287" s="56"/>
      <c r="F287" s="56"/>
      <c r="G287" s="56"/>
      <c r="H287" s="56"/>
      <c r="I287" s="56"/>
      <c r="J287" s="56"/>
    </row>
    <row r="288" spans="1:10" ht="15" x14ac:dyDescent="0.2">
      <c r="A288" s="79" t="s">
        <v>114</v>
      </c>
      <c r="B288" s="84" t="s">
        <v>6</v>
      </c>
      <c r="C288" s="79" t="s">
        <v>7</v>
      </c>
      <c r="D288" s="79" t="s">
        <v>8</v>
      </c>
      <c r="E288" s="96" t="s">
        <v>344</v>
      </c>
      <c r="F288" s="97"/>
      <c r="G288" s="85" t="s">
        <v>9</v>
      </c>
      <c r="H288" s="84" t="s">
        <v>10</v>
      </c>
      <c r="I288" s="84" t="s">
        <v>11</v>
      </c>
      <c r="J288" s="84" t="s">
        <v>13</v>
      </c>
    </row>
    <row r="289" spans="1:10" ht="51" x14ac:dyDescent="0.2">
      <c r="A289" s="80" t="s">
        <v>345</v>
      </c>
      <c r="B289" s="53" t="s">
        <v>115</v>
      </c>
      <c r="C289" s="80" t="s">
        <v>23</v>
      </c>
      <c r="D289" s="80" t="s">
        <v>116</v>
      </c>
      <c r="E289" s="98" t="s">
        <v>482</v>
      </c>
      <c r="F289" s="99"/>
      <c r="G289" s="52" t="s">
        <v>28</v>
      </c>
      <c r="H289" s="55">
        <v>1</v>
      </c>
      <c r="I289" s="54">
        <v>1.97</v>
      </c>
      <c r="J289" s="54">
        <v>1.97</v>
      </c>
    </row>
    <row r="290" spans="1:10" ht="25.5" x14ac:dyDescent="0.2">
      <c r="A290" s="82" t="s">
        <v>346</v>
      </c>
      <c r="B290" s="62" t="s">
        <v>483</v>
      </c>
      <c r="C290" s="82" t="s">
        <v>23</v>
      </c>
      <c r="D290" s="82" t="s">
        <v>484</v>
      </c>
      <c r="E290" s="108" t="s">
        <v>472</v>
      </c>
      <c r="F290" s="109"/>
      <c r="G290" s="61" t="s">
        <v>297</v>
      </c>
      <c r="H290" s="64">
        <v>2.5000000000000001E-2</v>
      </c>
      <c r="I290" s="63">
        <v>8.67</v>
      </c>
      <c r="J290" s="63">
        <v>0.21</v>
      </c>
    </row>
    <row r="291" spans="1:10" ht="25.5" x14ac:dyDescent="0.2">
      <c r="A291" s="82" t="s">
        <v>346</v>
      </c>
      <c r="B291" s="62" t="s">
        <v>485</v>
      </c>
      <c r="C291" s="82" t="s">
        <v>23</v>
      </c>
      <c r="D291" s="82" t="s">
        <v>486</v>
      </c>
      <c r="E291" s="108" t="s">
        <v>472</v>
      </c>
      <c r="F291" s="109"/>
      <c r="G291" s="61" t="s">
        <v>297</v>
      </c>
      <c r="H291" s="64">
        <v>3.4000000000000002E-2</v>
      </c>
      <c r="I291" s="63">
        <v>1.58</v>
      </c>
      <c r="J291" s="63">
        <v>0.05</v>
      </c>
    </row>
    <row r="292" spans="1:10" x14ac:dyDescent="0.2">
      <c r="A292" s="82" t="s">
        <v>346</v>
      </c>
      <c r="B292" s="62" t="s">
        <v>389</v>
      </c>
      <c r="C292" s="82" t="s">
        <v>23</v>
      </c>
      <c r="D292" s="82" t="s">
        <v>390</v>
      </c>
      <c r="E292" s="108" t="s">
        <v>358</v>
      </c>
      <c r="F292" s="109"/>
      <c r="G292" s="61" t="s">
        <v>297</v>
      </c>
      <c r="H292" s="64">
        <v>5.8999999999999997E-2</v>
      </c>
      <c r="I292" s="63">
        <v>22.52</v>
      </c>
      <c r="J292" s="63">
        <v>1.32</v>
      </c>
    </row>
    <row r="293" spans="1:10" x14ac:dyDescent="0.2">
      <c r="A293" s="82" t="s">
        <v>346</v>
      </c>
      <c r="B293" s="62" t="s">
        <v>487</v>
      </c>
      <c r="C293" s="82" t="s">
        <v>23</v>
      </c>
      <c r="D293" s="82" t="s">
        <v>488</v>
      </c>
      <c r="E293" s="108" t="s">
        <v>363</v>
      </c>
      <c r="F293" s="109"/>
      <c r="G293" s="61" t="s">
        <v>41</v>
      </c>
      <c r="H293" s="64">
        <v>2E-3</v>
      </c>
      <c r="I293" s="63">
        <v>197.2</v>
      </c>
      <c r="J293" s="63">
        <v>0.39</v>
      </c>
    </row>
    <row r="294" spans="1:10" x14ac:dyDescent="0.2">
      <c r="A294" s="81"/>
      <c r="B294" s="81"/>
      <c r="C294" s="81"/>
      <c r="D294" s="81"/>
      <c r="E294" s="81" t="s">
        <v>348</v>
      </c>
      <c r="F294" s="67">
        <v>1.32</v>
      </c>
      <c r="G294" s="81" t="s">
        <v>349</v>
      </c>
      <c r="H294" s="67">
        <v>0</v>
      </c>
      <c r="I294" s="81" t="s">
        <v>350</v>
      </c>
      <c r="J294" s="67">
        <v>1.32</v>
      </c>
    </row>
    <row r="295" spans="1:10" x14ac:dyDescent="0.2">
      <c r="A295" s="81"/>
      <c r="B295" s="81"/>
      <c r="C295" s="81"/>
      <c r="D295" s="81"/>
      <c r="E295" s="81" t="s">
        <v>351</v>
      </c>
      <c r="F295" s="67">
        <v>0.47</v>
      </c>
      <c r="G295" s="81"/>
      <c r="H295" s="107" t="s">
        <v>352</v>
      </c>
      <c r="I295" s="107"/>
      <c r="J295" s="67">
        <v>2.44</v>
      </c>
    </row>
    <row r="296" spans="1:10" ht="15" thickBot="1" x14ac:dyDescent="0.25">
      <c r="A296" s="76"/>
      <c r="B296" s="76"/>
      <c r="C296" s="76"/>
      <c r="D296" s="76"/>
      <c r="E296" s="76"/>
      <c r="F296" s="76"/>
      <c r="G296" s="76" t="s">
        <v>353</v>
      </c>
      <c r="H296" s="65">
        <v>2000</v>
      </c>
      <c r="I296" s="76" t="s">
        <v>354</v>
      </c>
      <c r="J296" s="77">
        <v>4880</v>
      </c>
    </row>
    <row r="297" spans="1:10" ht="15" thickTop="1" x14ac:dyDescent="0.2">
      <c r="A297" s="56"/>
      <c r="B297" s="56"/>
      <c r="C297" s="56"/>
      <c r="D297" s="56"/>
      <c r="E297" s="56"/>
      <c r="F297" s="56"/>
      <c r="G297" s="56"/>
      <c r="H297" s="56"/>
      <c r="I297" s="56"/>
      <c r="J297" s="56"/>
    </row>
    <row r="298" spans="1:10" ht="15" x14ac:dyDescent="0.2">
      <c r="A298" s="79" t="s">
        <v>117</v>
      </c>
      <c r="B298" s="84" t="s">
        <v>6</v>
      </c>
      <c r="C298" s="79" t="s">
        <v>7</v>
      </c>
      <c r="D298" s="79" t="s">
        <v>8</v>
      </c>
      <c r="E298" s="96" t="s">
        <v>344</v>
      </c>
      <c r="F298" s="97"/>
      <c r="G298" s="85" t="s">
        <v>9</v>
      </c>
      <c r="H298" s="84" t="s">
        <v>10</v>
      </c>
      <c r="I298" s="84" t="s">
        <v>11</v>
      </c>
      <c r="J298" s="84" t="s">
        <v>13</v>
      </c>
    </row>
    <row r="299" spans="1:10" ht="25.5" x14ac:dyDescent="0.2">
      <c r="A299" s="80" t="s">
        <v>345</v>
      </c>
      <c r="B299" s="53" t="s">
        <v>118</v>
      </c>
      <c r="C299" s="80" t="s">
        <v>119</v>
      </c>
      <c r="D299" s="80" t="s">
        <v>120</v>
      </c>
      <c r="E299" s="98" t="s">
        <v>489</v>
      </c>
      <c r="F299" s="99"/>
      <c r="G299" s="52" t="s">
        <v>20</v>
      </c>
      <c r="H299" s="55">
        <v>1</v>
      </c>
      <c r="I299" s="54">
        <v>7.48</v>
      </c>
      <c r="J299" s="54">
        <v>7.48</v>
      </c>
    </row>
    <row r="300" spans="1:10" ht="51" x14ac:dyDescent="0.2">
      <c r="A300" s="83" t="s">
        <v>380</v>
      </c>
      <c r="B300" s="58" t="s">
        <v>494</v>
      </c>
      <c r="C300" s="83" t="s">
        <v>119</v>
      </c>
      <c r="D300" s="83" t="s">
        <v>495</v>
      </c>
      <c r="E300" s="110" t="s">
        <v>492</v>
      </c>
      <c r="F300" s="111"/>
      <c r="G300" s="57" t="s">
        <v>493</v>
      </c>
      <c r="H300" s="60">
        <v>3.3999999999999998E-3</v>
      </c>
      <c r="I300" s="59">
        <v>192.14</v>
      </c>
      <c r="J300" s="59">
        <v>0.65</v>
      </c>
    </row>
    <row r="301" spans="1:10" ht="51" x14ac:dyDescent="0.2">
      <c r="A301" s="83" t="s">
        <v>380</v>
      </c>
      <c r="B301" s="58" t="s">
        <v>503</v>
      </c>
      <c r="C301" s="83" t="s">
        <v>119</v>
      </c>
      <c r="D301" s="83" t="s">
        <v>504</v>
      </c>
      <c r="E301" s="110" t="s">
        <v>492</v>
      </c>
      <c r="F301" s="111"/>
      <c r="G301" s="57" t="s">
        <v>493</v>
      </c>
      <c r="H301" s="60">
        <v>5.9999999999999995E-4</v>
      </c>
      <c r="I301" s="59">
        <v>250.62</v>
      </c>
      <c r="J301" s="59">
        <v>0.15</v>
      </c>
    </row>
    <row r="302" spans="1:10" ht="25.5" x14ac:dyDescent="0.2">
      <c r="A302" s="83" t="s">
        <v>380</v>
      </c>
      <c r="B302" s="58" t="s">
        <v>505</v>
      </c>
      <c r="C302" s="83" t="s">
        <v>119</v>
      </c>
      <c r="D302" s="83" t="s">
        <v>506</v>
      </c>
      <c r="E302" s="110" t="s">
        <v>507</v>
      </c>
      <c r="F302" s="111"/>
      <c r="G302" s="57" t="s">
        <v>297</v>
      </c>
      <c r="H302" s="60">
        <v>2.07E-2</v>
      </c>
      <c r="I302" s="59">
        <v>18.739999999999998</v>
      </c>
      <c r="J302" s="59">
        <v>0.38</v>
      </c>
    </row>
    <row r="303" spans="1:10" ht="51" x14ac:dyDescent="0.2">
      <c r="A303" s="83" t="s">
        <v>380</v>
      </c>
      <c r="B303" s="58" t="s">
        <v>496</v>
      </c>
      <c r="C303" s="83" t="s">
        <v>119</v>
      </c>
      <c r="D303" s="83" t="s">
        <v>497</v>
      </c>
      <c r="E303" s="110" t="s">
        <v>492</v>
      </c>
      <c r="F303" s="111"/>
      <c r="G303" s="57" t="s">
        <v>493</v>
      </c>
      <c r="H303" s="60">
        <v>3.3999999999999998E-3</v>
      </c>
      <c r="I303" s="59">
        <v>593.44000000000005</v>
      </c>
      <c r="J303" s="59">
        <v>2.0099999999999998</v>
      </c>
    </row>
    <row r="304" spans="1:10" ht="51" x14ac:dyDescent="0.2">
      <c r="A304" s="83" t="s">
        <v>380</v>
      </c>
      <c r="B304" s="58" t="s">
        <v>501</v>
      </c>
      <c r="C304" s="83" t="s">
        <v>119</v>
      </c>
      <c r="D304" s="83" t="s">
        <v>502</v>
      </c>
      <c r="E304" s="110" t="s">
        <v>492</v>
      </c>
      <c r="F304" s="111"/>
      <c r="G304" s="57" t="s">
        <v>500</v>
      </c>
      <c r="H304" s="60">
        <v>6.8999999999999999E-3</v>
      </c>
      <c r="I304" s="59">
        <v>181.41</v>
      </c>
      <c r="J304" s="59">
        <v>1.25</v>
      </c>
    </row>
    <row r="305" spans="1:10" ht="51" x14ac:dyDescent="0.2">
      <c r="A305" s="83" t="s">
        <v>380</v>
      </c>
      <c r="B305" s="58" t="s">
        <v>498</v>
      </c>
      <c r="C305" s="83" t="s">
        <v>119</v>
      </c>
      <c r="D305" s="83" t="s">
        <v>499</v>
      </c>
      <c r="E305" s="110" t="s">
        <v>492</v>
      </c>
      <c r="F305" s="111"/>
      <c r="G305" s="57" t="s">
        <v>500</v>
      </c>
      <c r="H305" s="60">
        <v>8.8000000000000005E-3</v>
      </c>
      <c r="I305" s="59">
        <v>60.92</v>
      </c>
      <c r="J305" s="59">
        <v>0.53</v>
      </c>
    </row>
    <row r="306" spans="1:10" ht="51" x14ac:dyDescent="0.2">
      <c r="A306" s="83" t="s">
        <v>380</v>
      </c>
      <c r="B306" s="58" t="s">
        <v>490</v>
      </c>
      <c r="C306" s="83" t="s">
        <v>119</v>
      </c>
      <c r="D306" s="83" t="s">
        <v>491</v>
      </c>
      <c r="E306" s="110" t="s">
        <v>492</v>
      </c>
      <c r="F306" s="111"/>
      <c r="G306" s="57" t="s">
        <v>493</v>
      </c>
      <c r="H306" s="60">
        <v>1.5E-3</v>
      </c>
      <c r="I306" s="59">
        <v>136.88</v>
      </c>
      <c r="J306" s="59">
        <v>0.2</v>
      </c>
    </row>
    <row r="307" spans="1:10" x14ac:dyDescent="0.2">
      <c r="A307" s="82" t="s">
        <v>346</v>
      </c>
      <c r="B307" s="62" t="s">
        <v>512</v>
      </c>
      <c r="C307" s="82" t="s">
        <v>119</v>
      </c>
      <c r="D307" s="82" t="s">
        <v>513</v>
      </c>
      <c r="E307" s="108" t="s">
        <v>472</v>
      </c>
      <c r="F307" s="109"/>
      <c r="G307" s="61" t="s">
        <v>41</v>
      </c>
      <c r="H307" s="64">
        <v>1.1000000000000001E-3</v>
      </c>
      <c r="I307" s="63">
        <v>559.44000000000005</v>
      </c>
      <c r="J307" s="63">
        <v>0.61</v>
      </c>
    </row>
    <row r="308" spans="1:10" x14ac:dyDescent="0.2">
      <c r="A308" s="82" t="s">
        <v>346</v>
      </c>
      <c r="B308" s="62" t="s">
        <v>510</v>
      </c>
      <c r="C308" s="82" t="s">
        <v>119</v>
      </c>
      <c r="D308" s="82" t="s">
        <v>511</v>
      </c>
      <c r="E308" s="108" t="s">
        <v>363</v>
      </c>
      <c r="F308" s="109"/>
      <c r="G308" s="61" t="s">
        <v>41</v>
      </c>
      <c r="H308" s="64">
        <v>1.95E-2</v>
      </c>
      <c r="I308" s="63">
        <v>59.41</v>
      </c>
      <c r="J308" s="63">
        <v>1.1499999999999999</v>
      </c>
    </row>
    <row r="309" spans="1:10" x14ac:dyDescent="0.2">
      <c r="A309" s="82" t="s">
        <v>346</v>
      </c>
      <c r="B309" s="62" t="s">
        <v>508</v>
      </c>
      <c r="C309" s="82" t="s">
        <v>119</v>
      </c>
      <c r="D309" s="82" t="s">
        <v>509</v>
      </c>
      <c r="E309" s="108" t="s">
        <v>363</v>
      </c>
      <c r="F309" s="109"/>
      <c r="G309" s="61" t="s">
        <v>41</v>
      </c>
      <c r="H309" s="64">
        <v>2.0000000000000001E-4</v>
      </c>
      <c r="I309" s="63">
        <v>2628.07</v>
      </c>
      <c r="J309" s="63">
        <v>0.52</v>
      </c>
    </row>
    <row r="310" spans="1:10" x14ac:dyDescent="0.2">
      <c r="A310" s="82" t="s">
        <v>346</v>
      </c>
      <c r="B310" s="62" t="s">
        <v>514</v>
      </c>
      <c r="C310" s="82" t="s">
        <v>119</v>
      </c>
      <c r="D310" s="82" t="s">
        <v>515</v>
      </c>
      <c r="E310" s="108" t="s">
        <v>516</v>
      </c>
      <c r="F310" s="109"/>
      <c r="G310" s="61" t="s">
        <v>133</v>
      </c>
      <c r="H310" s="64">
        <v>2.8E-3</v>
      </c>
      <c r="I310" s="63">
        <v>14</v>
      </c>
      <c r="J310" s="63">
        <v>0.03</v>
      </c>
    </row>
    <row r="311" spans="1:10" x14ac:dyDescent="0.2">
      <c r="A311" s="81"/>
      <c r="B311" s="81"/>
      <c r="C311" s="81"/>
      <c r="D311" s="81"/>
      <c r="E311" s="81" t="s">
        <v>348</v>
      </c>
      <c r="F311" s="67">
        <v>0.89</v>
      </c>
      <c r="G311" s="81" t="s">
        <v>349</v>
      </c>
      <c r="H311" s="67">
        <v>0</v>
      </c>
      <c r="I311" s="81" t="s">
        <v>350</v>
      </c>
      <c r="J311" s="67">
        <v>0.89</v>
      </c>
    </row>
    <row r="312" spans="1:10" x14ac:dyDescent="0.2">
      <c r="A312" s="81"/>
      <c r="B312" s="81"/>
      <c r="C312" s="81"/>
      <c r="D312" s="81"/>
      <c r="E312" s="81" t="s">
        <v>351</v>
      </c>
      <c r="F312" s="67">
        <v>1.81</v>
      </c>
      <c r="G312" s="81"/>
      <c r="H312" s="107" t="s">
        <v>352</v>
      </c>
      <c r="I312" s="107"/>
      <c r="J312" s="67">
        <v>9.2899999999999991</v>
      </c>
    </row>
    <row r="313" spans="1:10" ht="15" thickBot="1" x14ac:dyDescent="0.25">
      <c r="A313" s="76"/>
      <c r="B313" s="76"/>
      <c r="C313" s="76"/>
      <c r="D313" s="76"/>
      <c r="E313" s="76"/>
      <c r="F313" s="76"/>
      <c r="G313" s="76" t="s">
        <v>353</v>
      </c>
      <c r="H313" s="65">
        <v>90000</v>
      </c>
      <c r="I313" s="76" t="s">
        <v>354</v>
      </c>
      <c r="J313" s="77">
        <v>836100</v>
      </c>
    </row>
    <row r="314" spans="1:10" ht="15" thickTop="1" x14ac:dyDescent="0.2">
      <c r="A314" s="56"/>
      <c r="B314" s="56"/>
      <c r="C314" s="56"/>
      <c r="D314" s="56"/>
      <c r="E314" s="56"/>
      <c r="F314" s="56"/>
      <c r="G314" s="56"/>
      <c r="H314" s="56"/>
      <c r="I314" s="56"/>
      <c r="J314" s="56"/>
    </row>
    <row r="315" spans="1:10" ht="15" x14ac:dyDescent="0.2">
      <c r="A315" s="79" t="s">
        <v>121</v>
      </c>
      <c r="B315" s="84" t="s">
        <v>6</v>
      </c>
      <c r="C315" s="79" t="s">
        <v>7</v>
      </c>
      <c r="D315" s="79" t="s">
        <v>8</v>
      </c>
      <c r="E315" s="96" t="s">
        <v>344</v>
      </c>
      <c r="F315" s="97"/>
      <c r="G315" s="85" t="s">
        <v>9</v>
      </c>
      <c r="H315" s="84" t="s">
        <v>10</v>
      </c>
      <c r="I315" s="84" t="s">
        <v>11</v>
      </c>
      <c r="J315" s="84" t="s">
        <v>13</v>
      </c>
    </row>
    <row r="316" spans="1:10" ht="25.5" x14ac:dyDescent="0.2">
      <c r="A316" s="80" t="s">
        <v>345</v>
      </c>
      <c r="B316" s="53" t="s">
        <v>122</v>
      </c>
      <c r="C316" s="80" t="s">
        <v>23</v>
      </c>
      <c r="D316" s="80" t="s">
        <v>123</v>
      </c>
      <c r="E316" s="98" t="s">
        <v>517</v>
      </c>
      <c r="F316" s="99"/>
      <c r="G316" s="52" t="s">
        <v>28</v>
      </c>
      <c r="H316" s="55">
        <v>1</v>
      </c>
      <c r="I316" s="54">
        <v>7.89</v>
      </c>
      <c r="J316" s="54">
        <v>7.89</v>
      </c>
    </row>
    <row r="317" spans="1:10" x14ac:dyDescent="0.2">
      <c r="A317" s="82" t="s">
        <v>346</v>
      </c>
      <c r="B317" s="62" t="s">
        <v>359</v>
      </c>
      <c r="C317" s="82" t="s">
        <v>23</v>
      </c>
      <c r="D317" s="82" t="s">
        <v>360</v>
      </c>
      <c r="E317" s="108" t="s">
        <v>358</v>
      </c>
      <c r="F317" s="109"/>
      <c r="G317" s="61" t="s">
        <v>297</v>
      </c>
      <c r="H317" s="64">
        <v>0.5</v>
      </c>
      <c r="I317" s="63">
        <v>15.79</v>
      </c>
      <c r="J317" s="63">
        <v>7.89</v>
      </c>
    </row>
    <row r="318" spans="1:10" x14ac:dyDescent="0.2">
      <c r="A318" s="81"/>
      <c r="B318" s="81"/>
      <c r="C318" s="81"/>
      <c r="D318" s="81"/>
      <c r="E318" s="81" t="s">
        <v>348</v>
      </c>
      <c r="F318" s="67">
        <v>7.89</v>
      </c>
      <c r="G318" s="81" t="s">
        <v>349</v>
      </c>
      <c r="H318" s="67">
        <v>0</v>
      </c>
      <c r="I318" s="81" t="s">
        <v>350</v>
      </c>
      <c r="J318" s="67">
        <v>7.89</v>
      </c>
    </row>
    <row r="319" spans="1:10" x14ac:dyDescent="0.2">
      <c r="A319" s="81"/>
      <c r="B319" s="81"/>
      <c r="C319" s="81"/>
      <c r="D319" s="81"/>
      <c r="E319" s="81" t="s">
        <v>351</v>
      </c>
      <c r="F319" s="67">
        <v>1.91</v>
      </c>
      <c r="G319" s="81"/>
      <c r="H319" s="107" t="s">
        <v>352</v>
      </c>
      <c r="I319" s="107"/>
      <c r="J319" s="67">
        <v>9.8000000000000007</v>
      </c>
    </row>
    <row r="320" spans="1:10" ht="15" thickBot="1" x14ac:dyDescent="0.25">
      <c r="A320" s="76"/>
      <c r="B320" s="76"/>
      <c r="C320" s="76"/>
      <c r="D320" s="76"/>
      <c r="E320" s="76"/>
      <c r="F320" s="76"/>
      <c r="G320" s="76" t="s">
        <v>353</v>
      </c>
      <c r="H320" s="65">
        <v>20000</v>
      </c>
      <c r="I320" s="76" t="s">
        <v>354</v>
      </c>
      <c r="J320" s="77">
        <v>196000</v>
      </c>
    </row>
    <row r="321" spans="1:10" ht="15" thickTop="1" x14ac:dyDescent="0.2">
      <c r="A321" s="56"/>
      <c r="B321" s="56"/>
      <c r="C321" s="56"/>
      <c r="D321" s="56"/>
      <c r="E321" s="56"/>
      <c r="F321" s="56"/>
      <c r="G321" s="56"/>
      <c r="H321" s="56"/>
      <c r="I321" s="56"/>
      <c r="J321" s="56"/>
    </row>
    <row r="322" spans="1:10" ht="15" x14ac:dyDescent="0.2">
      <c r="A322" s="79" t="s">
        <v>124</v>
      </c>
      <c r="B322" s="84" t="s">
        <v>6</v>
      </c>
      <c r="C322" s="79" t="s">
        <v>7</v>
      </c>
      <c r="D322" s="79" t="s">
        <v>8</v>
      </c>
      <c r="E322" s="96" t="s">
        <v>344</v>
      </c>
      <c r="F322" s="97"/>
      <c r="G322" s="85" t="s">
        <v>9</v>
      </c>
      <c r="H322" s="84" t="s">
        <v>10</v>
      </c>
      <c r="I322" s="84" t="s">
        <v>11</v>
      </c>
      <c r="J322" s="84" t="s">
        <v>13</v>
      </c>
    </row>
    <row r="323" spans="1:10" ht="38.25" x14ac:dyDescent="0.2">
      <c r="A323" s="80" t="s">
        <v>345</v>
      </c>
      <c r="B323" s="53" t="s">
        <v>125</v>
      </c>
      <c r="C323" s="80" t="s">
        <v>23</v>
      </c>
      <c r="D323" s="80" t="s">
        <v>126</v>
      </c>
      <c r="E323" s="98" t="s">
        <v>518</v>
      </c>
      <c r="F323" s="99"/>
      <c r="G323" s="52" t="s">
        <v>28</v>
      </c>
      <c r="H323" s="55">
        <v>1</v>
      </c>
      <c r="I323" s="54">
        <v>31.3</v>
      </c>
      <c r="J323" s="54">
        <v>31.3</v>
      </c>
    </row>
    <row r="324" spans="1:10" ht="51" x14ac:dyDescent="0.2">
      <c r="A324" s="83" t="s">
        <v>380</v>
      </c>
      <c r="B324" s="58" t="s">
        <v>519</v>
      </c>
      <c r="C324" s="83" t="s">
        <v>23</v>
      </c>
      <c r="D324" s="83" t="s">
        <v>520</v>
      </c>
      <c r="E324" s="110" t="s">
        <v>521</v>
      </c>
      <c r="F324" s="111"/>
      <c r="G324" s="57" t="s">
        <v>133</v>
      </c>
      <c r="H324" s="60">
        <v>1.5E-3</v>
      </c>
      <c r="I324" s="59">
        <v>583.75</v>
      </c>
      <c r="J324" s="59">
        <v>0.87</v>
      </c>
    </row>
    <row r="325" spans="1:10" x14ac:dyDescent="0.2">
      <c r="A325" s="82" t="s">
        <v>346</v>
      </c>
      <c r="B325" s="62" t="s">
        <v>389</v>
      </c>
      <c r="C325" s="82" t="s">
        <v>23</v>
      </c>
      <c r="D325" s="82" t="s">
        <v>390</v>
      </c>
      <c r="E325" s="108" t="s">
        <v>358</v>
      </c>
      <c r="F325" s="109"/>
      <c r="G325" s="61" t="s">
        <v>297</v>
      </c>
      <c r="H325" s="64">
        <v>0.3</v>
      </c>
      <c r="I325" s="63">
        <v>22.52</v>
      </c>
      <c r="J325" s="63">
        <v>6.75</v>
      </c>
    </row>
    <row r="326" spans="1:10" x14ac:dyDescent="0.2">
      <c r="A326" s="82" t="s">
        <v>346</v>
      </c>
      <c r="B326" s="62" t="s">
        <v>359</v>
      </c>
      <c r="C326" s="82" t="s">
        <v>23</v>
      </c>
      <c r="D326" s="82" t="s">
        <v>360</v>
      </c>
      <c r="E326" s="108" t="s">
        <v>358</v>
      </c>
      <c r="F326" s="109"/>
      <c r="G326" s="61" t="s">
        <v>297</v>
      </c>
      <c r="H326" s="64">
        <v>1.5</v>
      </c>
      <c r="I326" s="63">
        <v>15.79</v>
      </c>
      <c r="J326" s="63">
        <v>23.68</v>
      </c>
    </row>
    <row r="327" spans="1:10" x14ac:dyDescent="0.2">
      <c r="A327" s="81"/>
      <c r="B327" s="81"/>
      <c r="C327" s="81"/>
      <c r="D327" s="81"/>
      <c r="E327" s="81" t="s">
        <v>348</v>
      </c>
      <c r="F327" s="67">
        <v>30.57</v>
      </c>
      <c r="G327" s="81" t="s">
        <v>349</v>
      </c>
      <c r="H327" s="67">
        <v>0</v>
      </c>
      <c r="I327" s="81" t="s">
        <v>350</v>
      </c>
      <c r="J327" s="67">
        <v>30.57</v>
      </c>
    </row>
    <row r="328" spans="1:10" x14ac:dyDescent="0.2">
      <c r="A328" s="81"/>
      <c r="B328" s="81"/>
      <c r="C328" s="81"/>
      <c r="D328" s="81"/>
      <c r="E328" s="81" t="s">
        <v>351</v>
      </c>
      <c r="F328" s="67">
        <v>7.57</v>
      </c>
      <c r="G328" s="81"/>
      <c r="H328" s="107" t="s">
        <v>352</v>
      </c>
      <c r="I328" s="107"/>
      <c r="J328" s="67">
        <v>38.869999999999997</v>
      </c>
    </row>
    <row r="329" spans="1:10" ht="15" thickBot="1" x14ac:dyDescent="0.25">
      <c r="A329" s="76"/>
      <c r="B329" s="76"/>
      <c r="C329" s="76"/>
      <c r="D329" s="76"/>
      <c r="E329" s="76"/>
      <c r="F329" s="76"/>
      <c r="G329" s="76" t="s">
        <v>353</v>
      </c>
      <c r="H329" s="65">
        <v>5000</v>
      </c>
      <c r="I329" s="76" t="s">
        <v>354</v>
      </c>
      <c r="J329" s="77">
        <v>194350</v>
      </c>
    </row>
    <row r="330" spans="1:10" ht="15" thickTop="1" x14ac:dyDescent="0.2">
      <c r="A330" s="56"/>
      <c r="B330" s="56"/>
      <c r="C330" s="56"/>
      <c r="D330" s="56"/>
      <c r="E330" s="56"/>
      <c r="F330" s="56"/>
      <c r="G330" s="56"/>
      <c r="H330" s="56"/>
      <c r="I330" s="56"/>
      <c r="J330" s="56"/>
    </row>
    <row r="331" spans="1:10" ht="15" x14ac:dyDescent="0.2">
      <c r="A331" s="79" t="s">
        <v>127</v>
      </c>
      <c r="B331" s="84" t="s">
        <v>6</v>
      </c>
      <c r="C331" s="79" t="s">
        <v>7</v>
      </c>
      <c r="D331" s="79" t="s">
        <v>8</v>
      </c>
      <c r="E331" s="96" t="s">
        <v>344</v>
      </c>
      <c r="F331" s="97"/>
      <c r="G331" s="85" t="s">
        <v>9</v>
      </c>
      <c r="H331" s="84" t="s">
        <v>10</v>
      </c>
      <c r="I331" s="84" t="s">
        <v>11</v>
      </c>
      <c r="J331" s="84" t="s">
        <v>13</v>
      </c>
    </row>
    <row r="332" spans="1:10" ht="51" x14ac:dyDescent="0.2">
      <c r="A332" s="80" t="s">
        <v>345</v>
      </c>
      <c r="B332" s="53" t="s">
        <v>128</v>
      </c>
      <c r="C332" s="80" t="s">
        <v>79</v>
      </c>
      <c r="D332" s="80" t="s">
        <v>129</v>
      </c>
      <c r="E332" s="98" t="s">
        <v>522</v>
      </c>
      <c r="F332" s="99"/>
      <c r="G332" s="52" t="s">
        <v>41</v>
      </c>
      <c r="H332" s="55">
        <v>1</v>
      </c>
      <c r="I332" s="54">
        <v>37.479999999999997</v>
      </c>
      <c r="J332" s="54">
        <v>37.479999999999997</v>
      </c>
    </row>
    <row r="333" spans="1:10" ht="25.5" x14ac:dyDescent="0.2">
      <c r="A333" s="83" t="s">
        <v>380</v>
      </c>
      <c r="B333" s="58" t="s">
        <v>505</v>
      </c>
      <c r="C333" s="83" t="s">
        <v>119</v>
      </c>
      <c r="D333" s="83" t="s">
        <v>506</v>
      </c>
      <c r="E333" s="110" t="s">
        <v>507</v>
      </c>
      <c r="F333" s="111"/>
      <c r="G333" s="57" t="s">
        <v>297</v>
      </c>
      <c r="H333" s="60">
        <v>2</v>
      </c>
      <c r="I333" s="59">
        <v>18.739999999999998</v>
      </c>
      <c r="J333" s="59">
        <v>37.479999999999997</v>
      </c>
    </row>
    <row r="334" spans="1:10" x14ac:dyDescent="0.2">
      <c r="A334" s="81"/>
      <c r="B334" s="81"/>
      <c r="C334" s="81"/>
      <c r="D334" s="81"/>
      <c r="E334" s="81" t="s">
        <v>348</v>
      </c>
      <c r="F334" s="67">
        <v>26.76</v>
      </c>
      <c r="G334" s="81" t="s">
        <v>349</v>
      </c>
      <c r="H334" s="67">
        <v>0</v>
      </c>
      <c r="I334" s="81" t="s">
        <v>350</v>
      </c>
      <c r="J334" s="67">
        <v>26.76</v>
      </c>
    </row>
    <row r="335" spans="1:10" x14ac:dyDescent="0.2">
      <c r="A335" s="81"/>
      <c r="B335" s="81"/>
      <c r="C335" s="81"/>
      <c r="D335" s="81"/>
      <c r="E335" s="81" t="s">
        <v>351</v>
      </c>
      <c r="F335" s="67">
        <v>9.07</v>
      </c>
      <c r="G335" s="81"/>
      <c r="H335" s="107" t="s">
        <v>352</v>
      </c>
      <c r="I335" s="107"/>
      <c r="J335" s="67">
        <v>46.55</v>
      </c>
    </row>
    <row r="336" spans="1:10" ht="15" thickBot="1" x14ac:dyDescent="0.25">
      <c r="A336" s="76"/>
      <c r="B336" s="76"/>
      <c r="C336" s="76"/>
      <c r="D336" s="76"/>
      <c r="E336" s="76"/>
      <c r="F336" s="76"/>
      <c r="G336" s="76" t="s">
        <v>353</v>
      </c>
      <c r="H336" s="65">
        <v>100</v>
      </c>
      <c r="I336" s="76" t="s">
        <v>354</v>
      </c>
      <c r="J336" s="77">
        <v>4655</v>
      </c>
    </row>
    <row r="337" spans="1:10" ht="15" thickTop="1" x14ac:dyDescent="0.2">
      <c r="A337" s="56"/>
      <c r="B337" s="56"/>
      <c r="C337" s="56"/>
      <c r="D337" s="56"/>
      <c r="E337" s="56"/>
      <c r="F337" s="56"/>
      <c r="G337" s="56"/>
      <c r="H337" s="56"/>
      <c r="I337" s="56"/>
      <c r="J337" s="56"/>
    </row>
    <row r="338" spans="1:10" ht="15" x14ac:dyDescent="0.2">
      <c r="A338" s="79" t="s">
        <v>130</v>
      </c>
      <c r="B338" s="84" t="s">
        <v>6</v>
      </c>
      <c r="C338" s="79" t="s">
        <v>7</v>
      </c>
      <c r="D338" s="79" t="s">
        <v>8</v>
      </c>
      <c r="E338" s="96" t="s">
        <v>344</v>
      </c>
      <c r="F338" s="97"/>
      <c r="G338" s="85" t="s">
        <v>9</v>
      </c>
      <c r="H338" s="84" t="s">
        <v>10</v>
      </c>
      <c r="I338" s="84" t="s">
        <v>11</v>
      </c>
      <c r="J338" s="84" t="s">
        <v>13</v>
      </c>
    </row>
    <row r="339" spans="1:10" ht="63.75" x14ac:dyDescent="0.2">
      <c r="A339" s="80" t="s">
        <v>345</v>
      </c>
      <c r="B339" s="53" t="s">
        <v>131</v>
      </c>
      <c r="C339" s="80" t="s">
        <v>23</v>
      </c>
      <c r="D339" s="80" t="s">
        <v>132</v>
      </c>
      <c r="E339" s="98" t="s">
        <v>523</v>
      </c>
      <c r="F339" s="99"/>
      <c r="G339" s="52" t="s">
        <v>133</v>
      </c>
      <c r="H339" s="55">
        <v>1</v>
      </c>
      <c r="I339" s="54">
        <v>23.68</v>
      </c>
      <c r="J339" s="54">
        <v>23.68</v>
      </c>
    </row>
    <row r="340" spans="1:10" x14ac:dyDescent="0.2">
      <c r="A340" s="82" t="s">
        <v>346</v>
      </c>
      <c r="B340" s="62" t="s">
        <v>359</v>
      </c>
      <c r="C340" s="82" t="s">
        <v>23</v>
      </c>
      <c r="D340" s="82" t="s">
        <v>360</v>
      </c>
      <c r="E340" s="108" t="s">
        <v>358</v>
      </c>
      <c r="F340" s="109"/>
      <c r="G340" s="61" t="s">
        <v>297</v>
      </c>
      <c r="H340" s="64">
        <v>1.5</v>
      </c>
      <c r="I340" s="63">
        <v>15.79</v>
      </c>
      <c r="J340" s="63">
        <v>23.68</v>
      </c>
    </row>
    <row r="341" spans="1:10" x14ac:dyDescent="0.2">
      <c r="A341" s="81"/>
      <c r="B341" s="81"/>
      <c r="C341" s="81"/>
      <c r="D341" s="81"/>
      <c r="E341" s="81" t="s">
        <v>348</v>
      </c>
      <c r="F341" s="67">
        <v>23.68</v>
      </c>
      <c r="G341" s="81" t="s">
        <v>349</v>
      </c>
      <c r="H341" s="67">
        <v>0</v>
      </c>
      <c r="I341" s="81" t="s">
        <v>350</v>
      </c>
      <c r="J341" s="67">
        <v>23.68</v>
      </c>
    </row>
    <row r="342" spans="1:10" x14ac:dyDescent="0.2">
      <c r="A342" s="81"/>
      <c r="B342" s="81"/>
      <c r="C342" s="81"/>
      <c r="D342" s="81"/>
      <c r="E342" s="81" t="s">
        <v>351</v>
      </c>
      <c r="F342" s="67">
        <v>5.73</v>
      </c>
      <c r="G342" s="81"/>
      <c r="H342" s="107" t="s">
        <v>352</v>
      </c>
      <c r="I342" s="107"/>
      <c r="J342" s="67">
        <v>29.41</v>
      </c>
    </row>
    <row r="343" spans="1:10" ht="15" thickBot="1" x14ac:dyDescent="0.25">
      <c r="A343" s="76"/>
      <c r="B343" s="76"/>
      <c r="C343" s="76"/>
      <c r="D343" s="76"/>
      <c r="E343" s="76"/>
      <c r="F343" s="76"/>
      <c r="G343" s="76" t="s">
        <v>353</v>
      </c>
      <c r="H343" s="65">
        <v>500</v>
      </c>
      <c r="I343" s="76" t="s">
        <v>354</v>
      </c>
      <c r="J343" s="77">
        <v>14705</v>
      </c>
    </row>
    <row r="344" spans="1:10" ht="15" thickTop="1" x14ac:dyDescent="0.2">
      <c r="A344" s="56"/>
      <c r="B344" s="56"/>
      <c r="C344" s="56"/>
      <c r="D344" s="56"/>
      <c r="E344" s="56"/>
      <c r="F344" s="56"/>
      <c r="G344" s="56"/>
      <c r="H344" s="56"/>
      <c r="I344" s="56"/>
      <c r="J344" s="56"/>
    </row>
    <row r="345" spans="1:10" ht="15" x14ac:dyDescent="0.2">
      <c r="A345" s="79" t="s">
        <v>134</v>
      </c>
      <c r="B345" s="84" t="s">
        <v>6</v>
      </c>
      <c r="C345" s="79" t="s">
        <v>7</v>
      </c>
      <c r="D345" s="79" t="s">
        <v>8</v>
      </c>
      <c r="E345" s="96" t="s">
        <v>344</v>
      </c>
      <c r="F345" s="97"/>
      <c r="G345" s="85" t="s">
        <v>9</v>
      </c>
      <c r="H345" s="84" t="s">
        <v>10</v>
      </c>
      <c r="I345" s="84" t="s">
        <v>11</v>
      </c>
      <c r="J345" s="84" t="s">
        <v>13</v>
      </c>
    </row>
    <row r="346" spans="1:10" ht="63.75" x14ac:dyDescent="0.2">
      <c r="A346" s="80" t="s">
        <v>345</v>
      </c>
      <c r="B346" s="53" t="s">
        <v>135</v>
      </c>
      <c r="C346" s="80" t="s">
        <v>23</v>
      </c>
      <c r="D346" s="80" t="s">
        <v>136</v>
      </c>
      <c r="E346" s="98" t="s">
        <v>524</v>
      </c>
      <c r="F346" s="99"/>
      <c r="G346" s="52" t="s">
        <v>133</v>
      </c>
      <c r="H346" s="55">
        <v>1</v>
      </c>
      <c r="I346" s="54">
        <v>20.74</v>
      </c>
      <c r="J346" s="54">
        <v>20.74</v>
      </c>
    </row>
    <row r="347" spans="1:10" x14ac:dyDescent="0.2">
      <c r="A347" s="82" t="s">
        <v>346</v>
      </c>
      <c r="B347" s="62" t="s">
        <v>525</v>
      </c>
      <c r="C347" s="82" t="s">
        <v>23</v>
      </c>
      <c r="D347" s="82" t="s">
        <v>526</v>
      </c>
      <c r="E347" s="108" t="s">
        <v>472</v>
      </c>
      <c r="F347" s="109"/>
      <c r="G347" s="61" t="s">
        <v>297</v>
      </c>
      <c r="H347" s="64">
        <v>0.17</v>
      </c>
      <c r="I347" s="63">
        <v>60.73</v>
      </c>
      <c r="J347" s="63">
        <v>10.32</v>
      </c>
    </row>
    <row r="348" spans="1:10" x14ac:dyDescent="0.2">
      <c r="A348" s="82" t="s">
        <v>346</v>
      </c>
      <c r="B348" s="62" t="s">
        <v>359</v>
      </c>
      <c r="C348" s="82" t="s">
        <v>23</v>
      </c>
      <c r="D348" s="82" t="s">
        <v>360</v>
      </c>
      <c r="E348" s="108" t="s">
        <v>358</v>
      </c>
      <c r="F348" s="109"/>
      <c r="G348" s="61" t="s">
        <v>297</v>
      </c>
      <c r="H348" s="64">
        <v>0.66</v>
      </c>
      <c r="I348" s="63">
        <v>15.79</v>
      </c>
      <c r="J348" s="63">
        <v>10.42</v>
      </c>
    </row>
    <row r="349" spans="1:10" x14ac:dyDescent="0.2">
      <c r="A349" s="81"/>
      <c r="B349" s="81"/>
      <c r="C349" s="81"/>
      <c r="D349" s="81"/>
      <c r="E349" s="81" t="s">
        <v>348</v>
      </c>
      <c r="F349" s="67">
        <v>10.42</v>
      </c>
      <c r="G349" s="81" t="s">
        <v>349</v>
      </c>
      <c r="H349" s="67">
        <v>0</v>
      </c>
      <c r="I349" s="81" t="s">
        <v>350</v>
      </c>
      <c r="J349" s="67">
        <v>10.42</v>
      </c>
    </row>
    <row r="350" spans="1:10" x14ac:dyDescent="0.2">
      <c r="A350" s="81"/>
      <c r="B350" s="81"/>
      <c r="C350" s="81"/>
      <c r="D350" s="81"/>
      <c r="E350" s="81" t="s">
        <v>351</v>
      </c>
      <c r="F350" s="67">
        <v>5.0199999999999996</v>
      </c>
      <c r="G350" s="81"/>
      <c r="H350" s="107" t="s">
        <v>352</v>
      </c>
      <c r="I350" s="107"/>
      <c r="J350" s="67">
        <v>25.76</v>
      </c>
    </row>
    <row r="351" spans="1:10" ht="15" thickBot="1" x14ac:dyDescent="0.25">
      <c r="A351" s="76"/>
      <c r="B351" s="76"/>
      <c r="C351" s="76"/>
      <c r="D351" s="76"/>
      <c r="E351" s="76"/>
      <c r="F351" s="76"/>
      <c r="G351" s="76" t="s">
        <v>353</v>
      </c>
      <c r="H351" s="65">
        <v>1000</v>
      </c>
      <c r="I351" s="76" t="s">
        <v>354</v>
      </c>
      <c r="J351" s="77">
        <v>25760</v>
      </c>
    </row>
    <row r="352" spans="1:10" ht="15" thickTop="1" x14ac:dyDescent="0.2">
      <c r="A352" s="56"/>
      <c r="B352" s="56"/>
      <c r="C352" s="56"/>
      <c r="D352" s="56"/>
      <c r="E352" s="56"/>
      <c r="F352" s="56"/>
      <c r="G352" s="56"/>
      <c r="H352" s="56"/>
      <c r="I352" s="56"/>
      <c r="J352" s="56"/>
    </row>
    <row r="353" spans="1:10" ht="15" x14ac:dyDescent="0.2">
      <c r="A353" s="79" t="s">
        <v>137</v>
      </c>
      <c r="B353" s="84" t="s">
        <v>6</v>
      </c>
      <c r="C353" s="79" t="s">
        <v>7</v>
      </c>
      <c r="D353" s="79" t="s">
        <v>8</v>
      </c>
      <c r="E353" s="96" t="s">
        <v>344</v>
      </c>
      <c r="F353" s="97"/>
      <c r="G353" s="85" t="s">
        <v>9</v>
      </c>
      <c r="H353" s="84" t="s">
        <v>10</v>
      </c>
      <c r="I353" s="84" t="s">
        <v>11</v>
      </c>
      <c r="J353" s="84" t="s">
        <v>13</v>
      </c>
    </row>
    <row r="354" spans="1:10" ht="63.75" x14ac:dyDescent="0.2">
      <c r="A354" s="80" t="s">
        <v>345</v>
      </c>
      <c r="B354" s="53" t="s">
        <v>138</v>
      </c>
      <c r="C354" s="80" t="s">
        <v>23</v>
      </c>
      <c r="D354" s="80" t="s">
        <v>139</v>
      </c>
      <c r="E354" s="98" t="s">
        <v>524</v>
      </c>
      <c r="F354" s="99"/>
      <c r="G354" s="52" t="s">
        <v>133</v>
      </c>
      <c r="H354" s="55">
        <v>1</v>
      </c>
      <c r="I354" s="54">
        <v>3.06</v>
      </c>
      <c r="J354" s="54">
        <v>3.06</v>
      </c>
    </row>
    <row r="355" spans="1:10" x14ac:dyDescent="0.2">
      <c r="A355" s="82" t="s">
        <v>346</v>
      </c>
      <c r="B355" s="62" t="s">
        <v>359</v>
      </c>
      <c r="C355" s="82" t="s">
        <v>23</v>
      </c>
      <c r="D355" s="82" t="s">
        <v>360</v>
      </c>
      <c r="E355" s="108" t="s">
        <v>358</v>
      </c>
      <c r="F355" s="109"/>
      <c r="G355" s="61" t="s">
        <v>297</v>
      </c>
      <c r="H355" s="64">
        <v>1.282E-2</v>
      </c>
      <c r="I355" s="63">
        <v>15.79</v>
      </c>
      <c r="J355" s="63">
        <v>0.2</v>
      </c>
    </row>
    <row r="356" spans="1:10" ht="25.5" x14ac:dyDescent="0.2">
      <c r="A356" s="82" t="s">
        <v>346</v>
      </c>
      <c r="B356" s="62" t="s">
        <v>527</v>
      </c>
      <c r="C356" s="82" t="s">
        <v>23</v>
      </c>
      <c r="D356" s="82" t="s">
        <v>528</v>
      </c>
      <c r="E356" s="108" t="s">
        <v>472</v>
      </c>
      <c r="F356" s="109"/>
      <c r="G356" s="61" t="s">
        <v>297</v>
      </c>
      <c r="H356" s="64">
        <v>1.282E-2</v>
      </c>
      <c r="I356" s="63">
        <v>223.15</v>
      </c>
      <c r="J356" s="63">
        <v>2.86</v>
      </c>
    </row>
    <row r="357" spans="1:10" x14ac:dyDescent="0.2">
      <c r="A357" s="81"/>
      <c r="B357" s="81"/>
      <c r="C357" s="81"/>
      <c r="D357" s="81"/>
      <c r="E357" s="81" t="s">
        <v>348</v>
      </c>
      <c r="F357" s="67">
        <v>0.2</v>
      </c>
      <c r="G357" s="81" t="s">
        <v>349</v>
      </c>
      <c r="H357" s="67">
        <v>0</v>
      </c>
      <c r="I357" s="81" t="s">
        <v>350</v>
      </c>
      <c r="J357" s="67">
        <v>0.2</v>
      </c>
    </row>
    <row r="358" spans="1:10" x14ac:dyDescent="0.2">
      <c r="A358" s="81"/>
      <c r="B358" s="81"/>
      <c r="C358" s="81"/>
      <c r="D358" s="81"/>
      <c r="E358" s="81" t="s">
        <v>351</v>
      </c>
      <c r="F358" s="67">
        <v>0.74</v>
      </c>
      <c r="G358" s="81"/>
      <c r="H358" s="107" t="s">
        <v>352</v>
      </c>
      <c r="I358" s="107"/>
      <c r="J358" s="67">
        <v>3.8</v>
      </c>
    </row>
    <row r="359" spans="1:10" ht="15" thickBot="1" x14ac:dyDescent="0.25">
      <c r="A359" s="76"/>
      <c r="B359" s="76"/>
      <c r="C359" s="76"/>
      <c r="D359" s="76"/>
      <c r="E359" s="76"/>
      <c r="F359" s="76"/>
      <c r="G359" s="76" t="s">
        <v>353</v>
      </c>
      <c r="H359" s="65">
        <v>8400</v>
      </c>
      <c r="I359" s="76" t="s">
        <v>354</v>
      </c>
      <c r="J359" s="77">
        <v>31920</v>
      </c>
    </row>
    <row r="360" spans="1:10" ht="15" thickTop="1" x14ac:dyDescent="0.2">
      <c r="A360" s="56"/>
      <c r="B360" s="56"/>
      <c r="C360" s="56"/>
      <c r="D360" s="56"/>
      <c r="E360" s="56"/>
      <c r="F360" s="56"/>
      <c r="G360" s="56"/>
      <c r="H360" s="56"/>
      <c r="I360" s="56"/>
      <c r="J360" s="56"/>
    </row>
    <row r="361" spans="1:10" ht="15" x14ac:dyDescent="0.2">
      <c r="A361" s="79" t="s">
        <v>140</v>
      </c>
      <c r="B361" s="84" t="s">
        <v>6</v>
      </c>
      <c r="C361" s="79" t="s">
        <v>7</v>
      </c>
      <c r="D361" s="79" t="s">
        <v>8</v>
      </c>
      <c r="E361" s="96" t="s">
        <v>344</v>
      </c>
      <c r="F361" s="97"/>
      <c r="G361" s="85" t="s">
        <v>9</v>
      </c>
      <c r="H361" s="84" t="s">
        <v>10</v>
      </c>
      <c r="I361" s="84" t="s">
        <v>11</v>
      </c>
      <c r="J361" s="84" t="s">
        <v>13</v>
      </c>
    </row>
    <row r="362" spans="1:10" ht="51" x14ac:dyDescent="0.2">
      <c r="A362" s="80" t="s">
        <v>345</v>
      </c>
      <c r="B362" s="53" t="s">
        <v>141</v>
      </c>
      <c r="C362" s="80" t="s">
        <v>23</v>
      </c>
      <c r="D362" s="80" t="s">
        <v>142</v>
      </c>
      <c r="E362" s="98" t="s">
        <v>529</v>
      </c>
      <c r="F362" s="99"/>
      <c r="G362" s="52" t="s">
        <v>143</v>
      </c>
      <c r="H362" s="55">
        <v>1</v>
      </c>
      <c r="I362" s="54">
        <v>1.97</v>
      </c>
      <c r="J362" s="54">
        <v>1.97</v>
      </c>
    </row>
    <row r="363" spans="1:10" x14ac:dyDescent="0.2">
      <c r="A363" s="82" t="s">
        <v>346</v>
      </c>
      <c r="B363" s="62" t="s">
        <v>295</v>
      </c>
      <c r="C363" s="82" t="s">
        <v>23</v>
      </c>
      <c r="D363" s="82" t="s">
        <v>530</v>
      </c>
      <c r="E363" s="108" t="s">
        <v>472</v>
      </c>
      <c r="F363" s="109"/>
      <c r="G363" s="61" t="s">
        <v>297</v>
      </c>
      <c r="H363" s="64">
        <v>1.4030000000000001E-2</v>
      </c>
      <c r="I363" s="63">
        <v>137.01</v>
      </c>
      <c r="J363" s="63">
        <v>1.92</v>
      </c>
    </row>
    <row r="364" spans="1:10" x14ac:dyDescent="0.2">
      <c r="A364" s="82" t="s">
        <v>346</v>
      </c>
      <c r="B364" s="62" t="s">
        <v>525</v>
      </c>
      <c r="C364" s="82" t="s">
        <v>23</v>
      </c>
      <c r="D364" s="82" t="s">
        <v>526</v>
      </c>
      <c r="E364" s="108" t="s">
        <v>472</v>
      </c>
      <c r="F364" s="109"/>
      <c r="G364" s="61" t="s">
        <v>297</v>
      </c>
      <c r="H364" s="64">
        <v>8.9999999999999998E-4</v>
      </c>
      <c r="I364" s="63">
        <v>60.73</v>
      </c>
      <c r="J364" s="63">
        <v>0.05</v>
      </c>
    </row>
    <row r="365" spans="1:10" x14ac:dyDescent="0.2">
      <c r="A365" s="81"/>
      <c r="B365" s="81"/>
      <c r="C365" s="81"/>
      <c r="D365" s="81"/>
      <c r="E365" s="81" t="s">
        <v>348</v>
      </c>
      <c r="F365" s="67">
        <v>0</v>
      </c>
      <c r="G365" s="81" t="s">
        <v>349</v>
      </c>
      <c r="H365" s="67">
        <v>0</v>
      </c>
      <c r="I365" s="81" t="s">
        <v>350</v>
      </c>
      <c r="J365" s="67">
        <v>0</v>
      </c>
    </row>
    <row r="366" spans="1:10" x14ac:dyDescent="0.2">
      <c r="A366" s="81"/>
      <c r="B366" s="81"/>
      <c r="C366" s="81"/>
      <c r="D366" s="81"/>
      <c r="E366" s="81" t="s">
        <v>351</v>
      </c>
      <c r="F366" s="67">
        <v>0.47</v>
      </c>
      <c r="G366" s="81"/>
      <c r="H366" s="107" t="s">
        <v>352</v>
      </c>
      <c r="I366" s="107"/>
      <c r="J366" s="67">
        <v>2.44</v>
      </c>
    </row>
    <row r="367" spans="1:10" ht="15" thickBot="1" x14ac:dyDescent="0.25">
      <c r="A367" s="76"/>
      <c r="B367" s="76"/>
      <c r="C367" s="76"/>
      <c r="D367" s="76"/>
      <c r="E367" s="76"/>
      <c r="F367" s="76"/>
      <c r="G367" s="76" t="s">
        <v>353</v>
      </c>
      <c r="H367" s="65">
        <v>378000</v>
      </c>
      <c r="I367" s="76" t="s">
        <v>354</v>
      </c>
      <c r="J367" s="77">
        <v>922320</v>
      </c>
    </row>
    <row r="368" spans="1:10" ht="15" thickTop="1" x14ac:dyDescent="0.2">
      <c r="A368" s="56"/>
      <c r="B368" s="56"/>
      <c r="C368" s="56"/>
      <c r="D368" s="56"/>
      <c r="E368" s="56"/>
      <c r="F368" s="56"/>
      <c r="G368" s="56"/>
      <c r="H368" s="56"/>
      <c r="I368" s="56"/>
      <c r="J368" s="56"/>
    </row>
    <row r="369" spans="1:10" ht="15" x14ac:dyDescent="0.2">
      <c r="A369" s="79" t="s">
        <v>144</v>
      </c>
      <c r="B369" s="84" t="s">
        <v>6</v>
      </c>
      <c r="C369" s="79" t="s">
        <v>7</v>
      </c>
      <c r="D369" s="79" t="s">
        <v>8</v>
      </c>
      <c r="E369" s="96" t="s">
        <v>344</v>
      </c>
      <c r="F369" s="97"/>
      <c r="G369" s="85" t="s">
        <v>9</v>
      </c>
      <c r="H369" s="84" t="s">
        <v>10</v>
      </c>
      <c r="I369" s="84" t="s">
        <v>11</v>
      </c>
      <c r="J369" s="84" t="s">
        <v>13</v>
      </c>
    </row>
    <row r="370" spans="1:10" ht="25.5" x14ac:dyDescent="0.2">
      <c r="A370" s="80" t="s">
        <v>345</v>
      </c>
      <c r="B370" s="53" t="s">
        <v>145</v>
      </c>
      <c r="C370" s="80" t="s">
        <v>23</v>
      </c>
      <c r="D370" s="80" t="s">
        <v>146</v>
      </c>
      <c r="E370" s="98" t="s">
        <v>531</v>
      </c>
      <c r="F370" s="99"/>
      <c r="G370" s="52" t="s">
        <v>20</v>
      </c>
      <c r="H370" s="55">
        <v>1</v>
      </c>
      <c r="I370" s="54">
        <v>2.63</v>
      </c>
      <c r="J370" s="54">
        <v>2.63</v>
      </c>
    </row>
    <row r="371" spans="1:10" x14ac:dyDescent="0.2">
      <c r="A371" s="82" t="s">
        <v>346</v>
      </c>
      <c r="B371" s="62" t="s">
        <v>359</v>
      </c>
      <c r="C371" s="82" t="s">
        <v>23</v>
      </c>
      <c r="D371" s="82" t="s">
        <v>360</v>
      </c>
      <c r="E371" s="108" t="s">
        <v>358</v>
      </c>
      <c r="F371" s="109"/>
      <c r="G371" s="61" t="s">
        <v>297</v>
      </c>
      <c r="H371" s="64">
        <v>0.16667000000000001</v>
      </c>
      <c r="I371" s="63">
        <v>15.79</v>
      </c>
      <c r="J371" s="63">
        <v>2.63</v>
      </c>
    </row>
    <row r="372" spans="1:10" x14ac:dyDescent="0.2">
      <c r="A372" s="81"/>
      <c r="B372" s="81"/>
      <c r="C372" s="81"/>
      <c r="D372" s="81"/>
      <c r="E372" s="81" t="s">
        <v>348</v>
      </c>
      <c r="F372" s="67">
        <v>2.63</v>
      </c>
      <c r="G372" s="81" t="s">
        <v>349</v>
      </c>
      <c r="H372" s="67">
        <v>0</v>
      </c>
      <c r="I372" s="81" t="s">
        <v>350</v>
      </c>
      <c r="J372" s="67">
        <v>2.63</v>
      </c>
    </row>
    <row r="373" spans="1:10" x14ac:dyDescent="0.2">
      <c r="A373" s="81"/>
      <c r="B373" s="81"/>
      <c r="C373" s="81"/>
      <c r="D373" s="81"/>
      <c r="E373" s="81" t="s">
        <v>351</v>
      </c>
      <c r="F373" s="67">
        <v>0.63</v>
      </c>
      <c r="G373" s="81"/>
      <c r="H373" s="107" t="s">
        <v>352</v>
      </c>
      <c r="I373" s="107"/>
      <c r="J373" s="67">
        <v>3.26</v>
      </c>
    </row>
    <row r="374" spans="1:10" ht="15" thickBot="1" x14ac:dyDescent="0.25">
      <c r="A374" s="76"/>
      <c r="B374" s="76"/>
      <c r="C374" s="76"/>
      <c r="D374" s="76"/>
      <c r="E374" s="76"/>
      <c r="F374" s="76"/>
      <c r="G374" s="76" t="s">
        <v>353</v>
      </c>
      <c r="H374" s="65">
        <v>140000</v>
      </c>
      <c r="I374" s="76" t="s">
        <v>354</v>
      </c>
      <c r="J374" s="77">
        <v>456400</v>
      </c>
    </row>
    <row r="375" spans="1:10" ht="15" thickTop="1" x14ac:dyDescent="0.2">
      <c r="A375" s="56"/>
      <c r="B375" s="56"/>
      <c r="C375" s="56"/>
      <c r="D375" s="56"/>
      <c r="E375" s="56"/>
      <c r="F375" s="56"/>
      <c r="G375" s="56"/>
      <c r="H375" s="56"/>
      <c r="I375" s="56"/>
      <c r="J375" s="56"/>
    </row>
    <row r="376" spans="1:10" x14ac:dyDescent="0.2">
      <c r="A376" s="78" t="s">
        <v>147</v>
      </c>
      <c r="B376" s="78"/>
      <c r="C376" s="78"/>
      <c r="D376" s="78" t="s">
        <v>148</v>
      </c>
      <c r="E376" s="78"/>
      <c r="F376" s="94"/>
      <c r="G376" s="95"/>
      <c r="H376" s="69"/>
      <c r="I376" s="78"/>
      <c r="J376" s="51">
        <v>5666310</v>
      </c>
    </row>
    <row r="377" spans="1:10" ht="15" x14ac:dyDescent="0.2">
      <c r="A377" s="79" t="s">
        <v>149</v>
      </c>
      <c r="B377" s="84" t="s">
        <v>6</v>
      </c>
      <c r="C377" s="79" t="s">
        <v>7</v>
      </c>
      <c r="D377" s="79" t="s">
        <v>8</v>
      </c>
      <c r="E377" s="96" t="s">
        <v>344</v>
      </c>
      <c r="F377" s="97"/>
      <c r="G377" s="85" t="s">
        <v>9</v>
      </c>
      <c r="H377" s="84" t="s">
        <v>10</v>
      </c>
      <c r="I377" s="84" t="s">
        <v>11</v>
      </c>
      <c r="J377" s="84" t="s">
        <v>13</v>
      </c>
    </row>
    <row r="378" spans="1:10" ht="38.25" x14ac:dyDescent="0.2">
      <c r="A378" s="80" t="s">
        <v>345</v>
      </c>
      <c r="B378" s="53" t="s">
        <v>150</v>
      </c>
      <c r="C378" s="80" t="s">
        <v>23</v>
      </c>
      <c r="D378" s="80" t="s">
        <v>151</v>
      </c>
      <c r="E378" s="98" t="s">
        <v>532</v>
      </c>
      <c r="F378" s="99"/>
      <c r="G378" s="52" t="s">
        <v>133</v>
      </c>
      <c r="H378" s="55">
        <v>1</v>
      </c>
      <c r="I378" s="54">
        <v>6.96</v>
      </c>
      <c r="J378" s="54">
        <v>6.96</v>
      </c>
    </row>
    <row r="379" spans="1:10" x14ac:dyDescent="0.2">
      <c r="A379" s="82" t="s">
        <v>346</v>
      </c>
      <c r="B379" s="62" t="s">
        <v>359</v>
      </c>
      <c r="C379" s="82" t="s">
        <v>23</v>
      </c>
      <c r="D379" s="82" t="s">
        <v>360</v>
      </c>
      <c r="E379" s="108" t="s">
        <v>358</v>
      </c>
      <c r="F379" s="109"/>
      <c r="G379" s="61" t="s">
        <v>297</v>
      </c>
      <c r="H379" s="64">
        <v>1.333E-2</v>
      </c>
      <c r="I379" s="63">
        <v>15.79</v>
      </c>
      <c r="J379" s="63">
        <v>0.21</v>
      </c>
    </row>
    <row r="380" spans="1:10" ht="25.5" x14ac:dyDescent="0.2">
      <c r="A380" s="82" t="s">
        <v>346</v>
      </c>
      <c r="B380" s="62" t="s">
        <v>527</v>
      </c>
      <c r="C380" s="82" t="s">
        <v>23</v>
      </c>
      <c r="D380" s="82" t="s">
        <v>528</v>
      </c>
      <c r="E380" s="108" t="s">
        <v>472</v>
      </c>
      <c r="F380" s="109"/>
      <c r="G380" s="61" t="s">
        <v>297</v>
      </c>
      <c r="H380" s="64">
        <v>1.2500000000000001E-2</v>
      </c>
      <c r="I380" s="63">
        <v>223.15</v>
      </c>
      <c r="J380" s="63">
        <v>2.78</v>
      </c>
    </row>
    <row r="381" spans="1:10" ht="25.5" x14ac:dyDescent="0.2">
      <c r="A381" s="82" t="s">
        <v>346</v>
      </c>
      <c r="B381" s="62" t="s">
        <v>533</v>
      </c>
      <c r="C381" s="82" t="s">
        <v>23</v>
      </c>
      <c r="D381" s="82" t="s">
        <v>534</v>
      </c>
      <c r="E381" s="108" t="s">
        <v>472</v>
      </c>
      <c r="F381" s="109"/>
      <c r="G381" s="61" t="s">
        <v>297</v>
      </c>
      <c r="H381" s="64">
        <v>8.3000000000000001E-4</v>
      </c>
      <c r="I381" s="63">
        <v>84.48</v>
      </c>
      <c r="J381" s="63">
        <v>7.0000000000000007E-2</v>
      </c>
    </row>
    <row r="382" spans="1:10" ht="38.25" x14ac:dyDescent="0.2">
      <c r="A382" s="82" t="s">
        <v>346</v>
      </c>
      <c r="B382" s="62" t="s">
        <v>535</v>
      </c>
      <c r="C382" s="82" t="s">
        <v>23</v>
      </c>
      <c r="D382" s="82" t="s">
        <v>536</v>
      </c>
      <c r="E382" s="108" t="s">
        <v>472</v>
      </c>
      <c r="F382" s="109"/>
      <c r="G382" s="61" t="s">
        <v>297</v>
      </c>
      <c r="H382" s="64">
        <v>1.333E-2</v>
      </c>
      <c r="I382" s="63">
        <v>293.08</v>
      </c>
      <c r="J382" s="63">
        <v>3.9</v>
      </c>
    </row>
    <row r="383" spans="1:10" x14ac:dyDescent="0.2">
      <c r="A383" s="81"/>
      <c r="B383" s="81"/>
      <c r="C383" s="81"/>
      <c r="D383" s="81"/>
      <c r="E383" s="81" t="s">
        <v>348</v>
      </c>
      <c r="F383" s="67">
        <v>0.21</v>
      </c>
      <c r="G383" s="81" t="s">
        <v>349</v>
      </c>
      <c r="H383" s="67">
        <v>0</v>
      </c>
      <c r="I383" s="81" t="s">
        <v>350</v>
      </c>
      <c r="J383" s="67">
        <v>0.21</v>
      </c>
    </row>
    <row r="384" spans="1:10" x14ac:dyDescent="0.2">
      <c r="A384" s="81"/>
      <c r="B384" s="81"/>
      <c r="C384" s="81"/>
      <c r="D384" s="81"/>
      <c r="E384" s="81" t="s">
        <v>351</v>
      </c>
      <c r="F384" s="67">
        <v>1.68</v>
      </c>
      <c r="G384" s="81"/>
      <c r="H384" s="107" t="s">
        <v>352</v>
      </c>
      <c r="I384" s="107"/>
      <c r="J384" s="67">
        <v>8.64</v>
      </c>
    </row>
    <row r="385" spans="1:10" ht="15" thickBot="1" x14ac:dyDescent="0.25">
      <c r="A385" s="76"/>
      <c r="B385" s="76"/>
      <c r="C385" s="76"/>
      <c r="D385" s="76"/>
      <c r="E385" s="76"/>
      <c r="F385" s="76"/>
      <c r="G385" s="76" t="s">
        <v>353</v>
      </c>
      <c r="H385" s="65">
        <v>10000</v>
      </c>
      <c r="I385" s="76" t="s">
        <v>354</v>
      </c>
      <c r="J385" s="77">
        <v>86400</v>
      </c>
    </row>
    <row r="386" spans="1:10" ht="15" thickTop="1" x14ac:dyDescent="0.2">
      <c r="A386" s="56"/>
      <c r="B386" s="56"/>
      <c r="C386" s="56"/>
      <c r="D386" s="56"/>
      <c r="E386" s="56"/>
      <c r="F386" s="56"/>
      <c r="G386" s="56"/>
      <c r="H386" s="56"/>
      <c r="I386" s="56"/>
      <c r="J386" s="56"/>
    </row>
    <row r="387" spans="1:10" ht="15" x14ac:dyDescent="0.2">
      <c r="A387" s="79" t="s">
        <v>152</v>
      </c>
      <c r="B387" s="84" t="s">
        <v>6</v>
      </c>
      <c r="C387" s="79" t="s">
        <v>7</v>
      </c>
      <c r="D387" s="79" t="s">
        <v>8</v>
      </c>
      <c r="E387" s="96" t="s">
        <v>344</v>
      </c>
      <c r="F387" s="97"/>
      <c r="G387" s="85" t="s">
        <v>9</v>
      </c>
      <c r="H387" s="84" t="s">
        <v>10</v>
      </c>
      <c r="I387" s="84" t="s">
        <v>11</v>
      </c>
      <c r="J387" s="84" t="s">
        <v>13</v>
      </c>
    </row>
    <row r="388" spans="1:10" ht="38.25" x14ac:dyDescent="0.2">
      <c r="A388" s="80" t="s">
        <v>345</v>
      </c>
      <c r="B388" s="53" t="s">
        <v>153</v>
      </c>
      <c r="C388" s="80" t="s">
        <v>23</v>
      </c>
      <c r="D388" s="80" t="s">
        <v>154</v>
      </c>
      <c r="E388" s="98" t="s">
        <v>532</v>
      </c>
      <c r="F388" s="99"/>
      <c r="G388" s="52" t="s">
        <v>133</v>
      </c>
      <c r="H388" s="55">
        <v>1</v>
      </c>
      <c r="I388" s="54">
        <v>9.27</v>
      </c>
      <c r="J388" s="54">
        <v>9.27</v>
      </c>
    </row>
    <row r="389" spans="1:10" ht="38.25" x14ac:dyDescent="0.2">
      <c r="A389" s="82" t="s">
        <v>346</v>
      </c>
      <c r="B389" s="62" t="s">
        <v>535</v>
      </c>
      <c r="C389" s="82" t="s">
        <v>23</v>
      </c>
      <c r="D389" s="82" t="s">
        <v>536</v>
      </c>
      <c r="E389" s="108" t="s">
        <v>472</v>
      </c>
      <c r="F389" s="109"/>
      <c r="G389" s="61" t="s">
        <v>297</v>
      </c>
      <c r="H389" s="64">
        <v>1.9230000000000001E-2</v>
      </c>
      <c r="I389" s="63">
        <v>293.08</v>
      </c>
      <c r="J389" s="63">
        <v>5.63</v>
      </c>
    </row>
    <row r="390" spans="1:10" ht="25.5" x14ac:dyDescent="0.2">
      <c r="A390" s="82" t="s">
        <v>346</v>
      </c>
      <c r="B390" s="62" t="s">
        <v>527</v>
      </c>
      <c r="C390" s="82" t="s">
        <v>23</v>
      </c>
      <c r="D390" s="82" t="s">
        <v>528</v>
      </c>
      <c r="E390" s="108" t="s">
        <v>472</v>
      </c>
      <c r="F390" s="109"/>
      <c r="G390" s="61" t="s">
        <v>297</v>
      </c>
      <c r="H390" s="64">
        <v>1.2500000000000001E-2</v>
      </c>
      <c r="I390" s="63">
        <v>223.15</v>
      </c>
      <c r="J390" s="63">
        <v>2.78</v>
      </c>
    </row>
    <row r="391" spans="1:10" ht="25.5" x14ac:dyDescent="0.2">
      <c r="A391" s="82" t="s">
        <v>346</v>
      </c>
      <c r="B391" s="62" t="s">
        <v>533</v>
      </c>
      <c r="C391" s="82" t="s">
        <v>23</v>
      </c>
      <c r="D391" s="82" t="s">
        <v>534</v>
      </c>
      <c r="E391" s="108" t="s">
        <v>472</v>
      </c>
      <c r="F391" s="109"/>
      <c r="G391" s="61" t="s">
        <v>297</v>
      </c>
      <c r="H391" s="64">
        <v>6.7299999999999999E-3</v>
      </c>
      <c r="I391" s="63">
        <v>84.48</v>
      </c>
      <c r="J391" s="63">
        <v>0.56000000000000005</v>
      </c>
    </row>
    <row r="392" spans="1:10" x14ac:dyDescent="0.2">
      <c r="A392" s="82" t="s">
        <v>346</v>
      </c>
      <c r="B392" s="62" t="s">
        <v>359</v>
      </c>
      <c r="C392" s="82" t="s">
        <v>23</v>
      </c>
      <c r="D392" s="82" t="s">
        <v>360</v>
      </c>
      <c r="E392" s="108" t="s">
        <v>358</v>
      </c>
      <c r="F392" s="109"/>
      <c r="G392" s="61" t="s">
        <v>297</v>
      </c>
      <c r="H392" s="64">
        <v>1.9230000000000001E-2</v>
      </c>
      <c r="I392" s="63">
        <v>15.79</v>
      </c>
      <c r="J392" s="63">
        <v>0.3</v>
      </c>
    </row>
    <row r="393" spans="1:10" x14ac:dyDescent="0.2">
      <c r="A393" s="81"/>
      <c r="B393" s="81"/>
      <c r="C393" s="81"/>
      <c r="D393" s="81"/>
      <c r="E393" s="81" t="s">
        <v>348</v>
      </c>
      <c r="F393" s="67">
        <v>0.3</v>
      </c>
      <c r="G393" s="81" t="s">
        <v>349</v>
      </c>
      <c r="H393" s="67">
        <v>0</v>
      </c>
      <c r="I393" s="81" t="s">
        <v>350</v>
      </c>
      <c r="J393" s="67">
        <v>0.3</v>
      </c>
    </row>
    <row r="394" spans="1:10" x14ac:dyDescent="0.2">
      <c r="A394" s="81"/>
      <c r="B394" s="81"/>
      <c r="C394" s="81"/>
      <c r="D394" s="81"/>
      <c r="E394" s="81" t="s">
        <v>351</v>
      </c>
      <c r="F394" s="67">
        <v>2.2400000000000002</v>
      </c>
      <c r="G394" s="81"/>
      <c r="H394" s="107" t="s">
        <v>352</v>
      </c>
      <c r="I394" s="107"/>
      <c r="J394" s="67">
        <v>11.51</v>
      </c>
    </row>
    <row r="395" spans="1:10" ht="15" thickBot="1" x14ac:dyDescent="0.25">
      <c r="A395" s="76"/>
      <c r="B395" s="76"/>
      <c r="C395" s="76"/>
      <c r="D395" s="76"/>
      <c r="E395" s="76"/>
      <c r="F395" s="76"/>
      <c r="G395" s="76" t="s">
        <v>353</v>
      </c>
      <c r="H395" s="65">
        <v>5000</v>
      </c>
      <c r="I395" s="76" t="s">
        <v>354</v>
      </c>
      <c r="J395" s="77">
        <v>57550</v>
      </c>
    </row>
    <row r="396" spans="1:10" ht="15" thickTop="1" x14ac:dyDescent="0.2">
      <c r="A396" s="56"/>
      <c r="B396" s="56"/>
      <c r="C396" s="56"/>
      <c r="D396" s="56"/>
      <c r="E396" s="56"/>
      <c r="F396" s="56"/>
      <c r="G396" s="56"/>
      <c r="H396" s="56"/>
      <c r="I396" s="56"/>
      <c r="J396" s="56"/>
    </row>
    <row r="397" spans="1:10" ht="15" x14ac:dyDescent="0.2">
      <c r="A397" s="79" t="s">
        <v>155</v>
      </c>
      <c r="B397" s="84" t="s">
        <v>6</v>
      </c>
      <c r="C397" s="79" t="s">
        <v>7</v>
      </c>
      <c r="D397" s="79" t="s">
        <v>8</v>
      </c>
      <c r="E397" s="96" t="s">
        <v>344</v>
      </c>
      <c r="F397" s="97"/>
      <c r="G397" s="85" t="s">
        <v>9</v>
      </c>
      <c r="H397" s="84" t="s">
        <v>10</v>
      </c>
      <c r="I397" s="84" t="s">
        <v>11</v>
      </c>
      <c r="J397" s="84" t="s">
        <v>13</v>
      </c>
    </row>
    <row r="398" spans="1:10" ht="38.25" x14ac:dyDescent="0.2">
      <c r="A398" s="80" t="s">
        <v>345</v>
      </c>
      <c r="B398" s="53" t="s">
        <v>156</v>
      </c>
      <c r="C398" s="80" t="s">
        <v>119</v>
      </c>
      <c r="D398" s="80" t="s">
        <v>157</v>
      </c>
      <c r="E398" s="98" t="s">
        <v>537</v>
      </c>
      <c r="F398" s="99"/>
      <c r="G398" s="52" t="s">
        <v>133</v>
      </c>
      <c r="H398" s="55">
        <v>1</v>
      </c>
      <c r="I398" s="54">
        <v>3.49</v>
      </c>
      <c r="J398" s="54">
        <v>3.49</v>
      </c>
    </row>
    <row r="399" spans="1:10" ht="51" x14ac:dyDescent="0.2">
      <c r="A399" s="83" t="s">
        <v>380</v>
      </c>
      <c r="B399" s="58" t="s">
        <v>538</v>
      </c>
      <c r="C399" s="83" t="s">
        <v>119</v>
      </c>
      <c r="D399" s="83" t="s">
        <v>539</v>
      </c>
      <c r="E399" s="110" t="s">
        <v>492</v>
      </c>
      <c r="F399" s="111"/>
      <c r="G399" s="57" t="s">
        <v>493</v>
      </c>
      <c r="H399" s="60">
        <v>7.9000000000000008E-3</v>
      </c>
      <c r="I399" s="59">
        <v>256.76</v>
      </c>
      <c r="J399" s="59">
        <v>2.02</v>
      </c>
    </row>
    <row r="400" spans="1:10" ht="51" x14ac:dyDescent="0.2">
      <c r="A400" s="83" t="s">
        <v>380</v>
      </c>
      <c r="B400" s="58" t="s">
        <v>540</v>
      </c>
      <c r="C400" s="83" t="s">
        <v>119</v>
      </c>
      <c r="D400" s="83" t="s">
        <v>541</v>
      </c>
      <c r="E400" s="110" t="s">
        <v>492</v>
      </c>
      <c r="F400" s="111"/>
      <c r="G400" s="57" t="s">
        <v>500</v>
      </c>
      <c r="H400" s="60">
        <v>1.34E-2</v>
      </c>
      <c r="I400" s="59">
        <v>80.63</v>
      </c>
      <c r="J400" s="59">
        <v>1.08</v>
      </c>
    </row>
    <row r="401" spans="1:10" ht="25.5" x14ac:dyDescent="0.2">
      <c r="A401" s="83" t="s">
        <v>380</v>
      </c>
      <c r="B401" s="58" t="s">
        <v>505</v>
      </c>
      <c r="C401" s="83" t="s">
        <v>119</v>
      </c>
      <c r="D401" s="83" t="s">
        <v>506</v>
      </c>
      <c r="E401" s="110" t="s">
        <v>507</v>
      </c>
      <c r="F401" s="111"/>
      <c r="G401" s="57" t="s">
        <v>297</v>
      </c>
      <c r="H401" s="60">
        <v>2.1299999999999999E-2</v>
      </c>
      <c r="I401" s="59">
        <v>18.739999999999998</v>
      </c>
      <c r="J401" s="59">
        <v>0.39</v>
      </c>
    </row>
    <row r="402" spans="1:10" x14ac:dyDescent="0.2">
      <c r="A402" s="81"/>
      <c r="B402" s="81"/>
      <c r="C402" s="81"/>
      <c r="D402" s="81"/>
      <c r="E402" s="81" t="s">
        <v>348</v>
      </c>
      <c r="F402" s="67">
        <v>0.8</v>
      </c>
      <c r="G402" s="81" t="s">
        <v>349</v>
      </c>
      <c r="H402" s="67">
        <v>0</v>
      </c>
      <c r="I402" s="81" t="s">
        <v>350</v>
      </c>
      <c r="J402" s="67">
        <v>0.8</v>
      </c>
    </row>
    <row r="403" spans="1:10" x14ac:dyDescent="0.2">
      <c r="A403" s="81"/>
      <c r="B403" s="81"/>
      <c r="C403" s="81"/>
      <c r="D403" s="81"/>
      <c r="E403" s="81" t="s">
        <v>351</v>
      </c>
      <c r="F403" s="67">
        <v>0.84</v>
      </c>
      <c r="G403" s="81"/>
      <c r="H403" s="107" t="s">
        <v>352</v>
      </c>
      <c r="I403" s="107"/>
      <c r="J403" s="67">
        <v>4.33</v>
      </c>
    </row>
    <row r="404" spans="1:10" ht="15" thickBot="1" x14ac:dyDescent="0.25">
      <c r="A404" s="76"/>
      <c r="B404" s="76"/>
      <c r="C404" s="76"/>
      <c r="D404" s="76"/>
      <c r="E404" s="76"/>
      <c r="F404" s="76"/>
      <c r="G404" s="76" t="s">
        <v>353</v>
      </c>
      <c r="H404" s="65">
        <v>50000</v>
      </c>
      <c r="I404" s="76" t="s">
        <v>354</v>
      </c>
      <c r="J404" s="77">
        <v>216500</v>
      </c>
    </row>
    <row r="405" spans="1:10" ht="15" thickTop="1" x14ac:dyDescent="0.2">
      <c r="A405" s="56"/>
      <c r="B405" s="56"/>
      <c r="C405" s="56"/>
      <c r="D405" s="56"/>
      <c r="E405" s="56"/>
      <c r="F405" s="56"/>
      <c r="G405" s="56"/>
      <c r="H405" s="56"/>
      <c r="I405" s="56"/>
      <c r="J405" s="56"/>
    </row>
    <row r="406" spans="1:10" ht="15" x14ac:dyDescent="0.2">
      <c r="A406" s="79" t="s">
        <v>158</v>
      </c>
      <c r="B406" s="84" t="s">
        <v>6</v>
      </c>
      <c r="C406" s="79" t="s">
        <v>7</v>
      </c>
      <c r="D406" s="79" t="s">
        <v>8</v>
      </c>
      <c r="E406" s="96" t="s">
        <v>344</v>
      </c>
      <c r="F406" s="97"/>
      <c r="G406" s="85" t="s">
        <v>9</v>
      </c>
      <c r="H406" s="84" t="s">
        <v>10</v>
      </c>
      <c r="I406" s="84" t="s">
        <v>11</v>
      </c>
      <c r="J406" s="84" t="s">
        <v>13</v>
      </c>
    </row>
    <row r="407" spans="1:10" ht="76.5" x14ac:dyDescent="0.2">
      <c r="A407" s="80" t="s">
        <v>345</v>
      </c>
      <c r="B407" s="53" t="s">
        <v>159</v>
      </c>
      <c r="C407" s="80" t="s">
        <v>23</v>
      </c>
      <c r="D407" s="80" t="s">
        <v>160</v>
      </c>
      <c r="E407" s="98" t="s">
        <v>542</v>
      </c>
      <c r="F407" s="99"/>
      <c r="G407" s="52" t="s">
        <v>133</v>
      </c>
      <c r="H407" s="55">
        <v>1</v>
      </c>
      <c r="I407" s="54">
        <v>20.74</v>
      </c>
      <c r="J407" s="54">
        <v>20.74</v>
      </c>
    </row>
    <row r="408" spans="1:10" x14ac:dyDescent="0.2">
      <c r="A408" s="82" t="s">
        <v>346</v>
      </c>
      <c r="B408" s="62" t="s">
        <v>359</v>
      </c>
      <c r="C408" s="82" t="s">
        <v>23</v>
      </c>
      <c r="D408" s="82" t="s">
        <v>360</v>
      </c>
      <c r="E408" s="108" t="s">
        <v>358</v>
      </c>
      <c r="F408" s="109"/>
      <c r="G408" s="61" t="s">
        <v>297</v>
      </c>
      <c r="H408" s="64">
        <v>0.66</v>
      </c>
      <c r="I408" s="63">
        <v>15.79</v>
      </c>
      <c r="J408" s="63">
        <v>10.42</v>
      </c>
    </row>
    <row r="409" spans="1:10" x14ac:dyDescent="0.2">
      <c r="A409" s="82" t="s">
        <v>346</v>
      </c>
      <c r="B409" s="62" t="s">
        <v>525</v>
      </c>
      <c r="C409" s="82" t="s">
        <v>23</v>
      </c>
      <c r="D409" s="82" t="s">
        <v>526</v>
      </c>
      <c r="E409" s="108" t="s">
        <v>472</v>
      </c>
      <c r="F409" s="109"/>
      <c r="G409" s="61" t="s">
        <v>297</v>
      </c>
      <c r="H409" s="64">
        <v>0.17</v>
      </c>
      <c r="I409" s="63">
        <v>60.73</v>
      </c>
      <c r="J409" s="63">
        <v>10.32</v>
      </c>
    </row>
    <row r="410" spans="1:10" x14ac:dyDescent="0.2">
      <c r="A410" s="81"/>
      <c r="B410" s="81"/>
      <c r="C410" s="81"/>
      <c r="D410" s="81"/>
      <c r="E410" s="81" t="s">
        <v>348</v>
      </c>
      <c r="F410" s="67">
        <v>10.42</v>
      </c>
      <c r="G410" s="81" t="s">
        <v>349</v>
      </c>
      <c r="H410" s="67">
        <v>0</v>
      </c>
      <c r="I410" s="81" t="s">
        <v>350</v>
      </c>
      <c r="J410" s="67">
        <v>10.42</v>
      </c>
    </row>
    <row r="411" spans="1:10" x14ac:dyDescent="0.2">
      <c r="A411" s="81"/>
      <c r="B411" s="81"/>
      <c r="C411" s="81"/>
      <c r="D411" s="81"/>
      <c r="E411" s="81" t="s">
        <v>351</v>
      </c>
      <c r="F411" s="67">
        <v>5.0199999999999996</v>
      </c>
      <c r="G411" s="81"/>
      <c r="H411" s="107" t="s">
        <v>352</v>
      </c>
      <c r="I411" s="107"/>
      <c r="J411" s="67">
        <v>25.76</v>
      </c>
    </row>
    <row r="412" spans="1:10" ht="15" thickBot="1" x14ac:dyDescent="0.25">
      <c r="A412" s="76"/>
      <c r="B412" s="76"/>
      <c r="C412" s="76"/>
      <c r="D412" s="76"/>
      <c r="E412" s="76"/>
      <c r="F412" s="76"/>
      <c r="G412" s="76" t="s">
        <v>353</v>
      </c>
      <c r="H412" s="65">
        <v>3000</v>
      </c>
      <c r="I412" s="76" t="s">
        <v>354</v>
      </c>
      <c r="J412" s="77">
        <v>77280</v>
      </c>
    </row>
    <row r="413" spans="1:10" ht="15" thickTop="1" x14ac:dyDescent="0.2">
      <c r="A413" s="56"/>
      <c r="B413" s="56"/>
      <c r="C413" s="56"/>
      <c r="D413" s="56"/>
      <c r="E413" s="56"/>
      <c r="F413" s="56"/>
      <c r="G413" s="56"/>
      <c r="H413" s="56"/>
      <c r="I413" s="56"/>
      <c r="J413" s="56"/>
    </row>
    <row r="414" spans="1:10" ht="15" x14ac:dyDescent="0.2">
      <c r="A414" s="79" t="s">
        <v>161</v>
      </c>
      <c r="B414" s="84" t="s">
        <v>6</v>
      </c>
      <c r="C414" s="79" t="s">
        <v>7</v>
      </c>
      <c r="D414" s="79" t="s">
        <v>8</v>
      </c>
      <c r="E414" s="96" t="s">
        <v>344</v>
      </c>
      <c r="F414" s="97"/>
      <c r="G414" s="85" t="s">
        <v>9</v>
      </c>
      <c r="H414" s="84" t="s">
        <v>10</v>
      </c>
      <c r="I414" s="84" t="s">
        <v>11</v>
      </c>
      <c r="J414" s="84" t="s">
        <v>13</v>
      </c>
    </row>
    <row r="415" spans="1:10" ht="76.5" x14ac:dyDescent="0.2">
      <c r="A415" s="80" t="s">
        <v>345</v>
      </c>
      <c r="B415" s="53" t="s">
        <v>162</v>
      </c>
      <c r="C415" s="80" t="s">
        <v>23</v>
      </c>
      <c r="D415" s="80" t="s">
        <v>163</v>
      </c>
      <c r="E415" s="98" t="s">
        <v>542</v>
      </c>
      <c r="F415" s="99"/>
      <c r="G415" s="52" t="s">
        <v>133</v>
      </c>
      <c r="H415" s="55">
        <v>1</v>
      </c>
      <c r="I415" s="54">
        <v>2.97</v>
      </c>
      <c r="J415" s="54">
        <v>2.97</v>
      </c>
    </row>
    <row r="416" spans="1:10" ht="25.5" x14ac:dyDescent="0.2">
      <c r="A416" s="82" t="s">
        <v>346</v>
      </c>
      <c r="B416" s="62" t="s">
        <v>527</v>
      </c>
      <c r="C416" s="82" t="s">
        <v>23</v>
      </c>
      <c r="D416" s="82" t="s">
        <v>528</v>
      </c>
      <c r="E416" s="108" t="s">
        <v>472</v>
      </c>
      <c r="F416" s="109"/>
      <c r="G416" s="61" t="s">
        <v>297</v>
      </c>
      <c r="H416" s="64">
        <v>1.2500000000000001E-2</v>
      </c>
      <c r="I416" s="63">
        <v>223.15</v>
      </c>
      <c r="J416" s="63">
        <v>2.78</v>
      </c>
    </row>
    <row r="417" spans="1:10" x14ac:dyDescent="0.2">
      <c r="A417" s="82" t="s">
        <v>346</v>
      </c>
      <c r="B417" s="62" t="s">
        <v>359</v>
      </c>
      <c r="C417" s="82" t="s">
        <v>23</v>
      </c>
      <c r="D417" s="82" t="s">
        <v>360</v>
      </c>
      <c r="E417" s="108" t="s">
        <v>358</v>
      </c>
      <c r="F417" s="109"/>
      <c r="G417" s="61" t="s">
        <v>297</v>
      </c>
      <c r="H417" s="64">
        <v>1.2500000000000001E-2</v>
      </c>
      <c r="I417" s="63">
        <v>15.79</v>
      </c>
      <c r="J417" s="63">
        <v>0.19</v>
      </c>
    </row>
    <row r="418" spans="1:10" x14ac:dyDescent="0.2">
      <c r="A418" s="81"/>
      <c r="B418" s="81"/>
      <c r="C418" s="81"/>
      <c r="D418" s="81"/>
      <c r="E418" s="81" t="s">
        <v>348</v>
      </c>
      <c r="F418" s="67">
        <v>0.19</v>
      </c>
      <c r="G418" s="81" t="s">
        <v>349</v>
      </c>
      <c r="H418" s="67">
        <v>0</v>
      </c>
      <c r="I418" s="81" t="s">
        <v>350</v>
      </c>
      <c r="J418" s="67">
        <v>0.19</v>
      </c>
    </row>
    <row r="419" spans="1:10" x14ac:dyDescent="0.2">
      <c r="A419" s="81"/>
      <c r="B419" s="81"/>
      <c r="C419" s="81"/>
      <c r="D419" s="81"/>
      <c r="E419" s="81" t="s">
        <v>351</v>
      </c>
      <c r="F419" s="67">
        <v>0.71</v>
      </c>
      <c r="G419" s="81"/>
      <c r="H419" s="107" t="s">
        <v>352</v>
      </c>
      <c r="I419" s="107"/>
      <c r="J419" s="67">
        <v>3.68</v>
      </c>
    </row>
    <row r="420" spans="1:10" ht="15" thickBot="1" x14ac:dyDescent="0.25">
      <c r="A420" s="76"/>
      <c r="B420" s="76"/>
      <c r="C420" s="76"/>
      <c r="D420" s="76"/>
      <c r="E420" s="76"/>
      <c r="F420" s="76"/>
      <c r="G420" s="76" t="s">
        <v>353</v>
      </c>
      <c r="H420" s="65">
        <v>47000</v>
      </c>
      <c r="I420" s="76" t="s">
        <v>354</v>
      </c>
      <c r="J420" s="77">
        <v>172960</v>
      </c>
    </row>
    <row r="421" spans="1:10" ht="15" thickTop="1" x14ac:dyDescent="0.2">
      <c r="A421" s="56"/>
      <c r="B421" s="56"/>
      <c r="C421" s="56"/>
      <c r="D421" s="56"/>
      <c r="E421" s="56"/>
      <c r="F421" s="56"/>
      <c r="G421" s="56"/>
      <c r="H421" s="56"/>
      <c r="I421" s="56"/>
      <c r="J421" s="56"/>
    </row>
    <row r="422" spans="1:10" ht="15" x14ac:dyDescent="0.2">
      <c r="A422" s="79" t="s">
        <v>164</v>
      </c>
      <c r="B422" s="84" t="s">
        <v>6</v>
      </c>
      <c r="C422" s="79" t="s">
        <v>7</v>
      </c>
      <c r="D422" s="79" t="s">
        <v>8</v>
      </c>
      <c r="E422" s="96" t="s">
        <v>344</v>
      </c>
      <c r="F422" s="97"/>
      <c r="G422" s="85" t="s">
        <v>9</v>
      </c>
      <c r="H422" s="84" t="s">
        <v>10</v>
      </c>
      <c r="I422" s="84" t="s">
        <v>11</v>
      </c>
      <c r="J422" s="84" t="s">
        <v>13</v>
      </c>
    </row>
    <row r="423" spans="1:10" ht="51" x14ac:dyDescent="0.2">
      <c r="A423" s="80" t="s">
        <v>345</v>
      </c>
      <c r="B423" s="53" t="s">
        <v>165</v>
      </c>
      <c r="C423" s="80" t="s">
        <v>23</v>
      </c>
      <c r="D423" s="80" t="s">
        <v>166</v>
      </c>
      <c r="E423" s="98" t="s">
        <v>543</v>
      </c>
      <c r="F423" s="99"/>
      <c r="G423" s="52" t="s">
        <v>143</v>
      </c>
      <c r="H423" s="55">
        <v>1</v>
      </c>
      <c r="I423" s="54">
        <v>1.97</v>
      </c>
      <c r="J423" s="54">
        <v>1.97</v>
      </c>
    </row>
    <row r="424" spans="1:10" x14ac:dyDescent="0.2">
      <c r="A424" s="82" t="s">
        <v>346</v>
      </c>
      <c r="B424" s="62" t="s">
        <v>295</v>
      </c>
      <c r="C424" s="82" t="s">
        <v>23</v>
      </c>
      <c r="D424" s="82" t="s">
        <v>530</v>
      </c>
      <c r="E424" s="108" t="s">
        <v>472</v>
      </c>
      <c r="F424" s="109"/>
      <c r="G424" s="61" t="s">
        <v>297</v>
      </c>
      <c r="H424" s="64">
        <v>1.4030000000000001E-2</v>
      </c>
      <c r="I424" s="63">
        <v>137.01</v>
      </c>
      <c r="J424" s="63">
        <v>1.92</v>
      </c>
    </row>
    <row r="425" spans="1:10" x14ac:dyDescent="0.2">
      <c r="A425" s="82" t="s">
        <v>346</v>
      </c>
      <c r="B425" s="62" t="s">
        <v>525</v>
      </c>
      <c r="C425" s="82" t="s">
        <v>23</v>
      </c>
      <c r="D425" s="82" t="s">
        <v>526</v>
      </c>
      <c r="E425" s="108" t="s">
        <v>472</v>
      </c>
      <c r="F425" s="109"/>
      <c r="G425" s="61" t="s">
        <v>297</v>
      </c>
      <c r="H425" s="64">
        <v>8.9999999999999998E-4</v>
      </c>
      <c r="I425" s="63">
        <v>60.73</v>
      </c>
      <c r="J425" s="63">
        <v>0.05</v>
      </c>
    </row>
    <row r="426" spans="1:10" x14ac:dyDescent="0.2">
      <c r="A426" s="81"/>
      <c r="B426" s="81"/>
      <c r="C426" s="81"/>
      <c r="D426" s="81"/>
      <c r="E426" s="81" t="s">
        <v>348</v>
      </c>
      <c r="F426" s="67">
        <v>0</v>
      </c>
      <c r="G426" s="81" t="s">
        <v>349</v>
      </c>
      <c r="H426" s="67">
        <v>0</v>
      </c>
      <c r="I426" s="81" t="s">
        <v>350</v>
      </c>
      <c r="J426" s="67">
        <v>0</v>
      </c>
    </row>
    <row r="427" spans="1:10" x14ac:dyDescent="0.2">
      <c r="A427" s="81"/>
      <c r="B427" s="81"/>
      <c r="C427" s="81"/>
      <c r="D427" s="81"/>
      <c r="E427" s="81" t="s">
        <v>351</v>
      </c>
      <c r="F427" s="67">
        <v>0.47</v>
      </c>
      <c r="G427" s="81"/>
      <c r="H427" s="107" t="s">
        <v>352</v>
      </c>
      <c r="I427" s="107"/>
      <c r="J427" s="67">
        <v>2.44</v>
      </c>
    </row>
    <row r="428" spans="1:10" ht="15" thickBot="1" x14ac:dyDescent="0.25">
      <c r="A428" s="76"/>
      <c r="B428" s="76"/>
      <c r="C428" s="76"/>
      <c r="D428" s="76"/>
      <c r="E428" s="76"/>
      <c r="F428" s="76"/>
      <c r="G428" s="76" t="s">
        <v>353</v>
      </c>
      <c r="H428" s="65">
        <v>1950000</v>
      </c>
      <c r="I428" s="76" t="s">
        <v>354</v>
      </c>
      <c r="J428" s="77">
        <v>4758000</v>
      </c>
    </row>
    <row r="429" spans="1:10" ht="15" thickTop="1" x14ac:dyDescent="0.2">
      <c r="A429" s="56"/>
      <c r="B429" s="56"/>
      <c r="C429" s="56"/>
      <c r="D429" s="56"/>
      <c r="E429" s="56"/>
      <c r="F429" s="56"/>
      <c r="G429" s="56"/>
      <c r="H429" s="56"/>
      <c r="I429" s="56"/>
      <c r="J429" s="56"/>
    </row>
    <row r="430" spans="1:10" ht="15" x14ac:dyDescent="0.2">
      <c r="A430" s="79" t="s">
        <v>167</v>
      </c>
      <c r="B430" s="84" t="s">
        <v>6</v>
      </c>
      <c r="C430" s="79" t="s">
        <v>7</v>
      </c>
      <c r="D430" s="79" t="s">
        <v>8</v>
      </c>
      <c r="E430" s="96" t="s">
        <v>344</v>
      </c>
      <c r="F430" s="97"/>
      <c r="G430" s="85" t="s">
        <v>9</v>
      </c>
      <c r="H430" s="84" t="s">
        <v>10</v>
      </c>
      <c r="I430" s="84" t="s">
        <v>11</v>
      </c>
      <c r="J430" s="84" t="s">
        <v>13</v>
      </c>
    </row>
    <row r="431" spans="1:10" ht="25.5" x14ac:dyDescent="0.2">
      <c r="A431" s="80" t="s">
        <v>345</v>
      </c>
      <c r="B431" s="53" t="s">
        <v>168</v>
      </c>
      <c r="C431" s="80" t="s">
        <v>23</v>
      </c>
      <c r="D431" s="80" t="s">
        <v>169</v>
      </c>
      <c r="E431" s="98" t="s">
        <v>544</v>
      </c>
      <c r="F431" s="99"/>
      <c r="G431" s="52" t="s">
        <v>133</v>
      </c>
      <c r="H431" s="55">
        <v>1</v>
      </c>
      <c r="I431" s="54">
        <v>5.1100000000000003</v>
      </c>
      <c r="J431" s="54">
        <v>5.1100000000000003</v>
      </c>
    </row>
    <row r="432" spans="1:10" x14ac:dyDescent="0.2">
      <c r="A432" s="82" t="s">
        <v>346</v>
      </c>
      <c r="B432" s="62" t="s">
        <v>305</v>
      </c>
      <c r="C432" s="82" t="s">
        <v>23</v>
      </c>
      <c r="D432" s="82" t="s">
        <v>545</v>
      </c>
      <c r="E432" s="108" t="s">
        <v>472</v>
      </c>
      <c r="F432" s="109"/>
      <c r="G432" s="61" t="s">
        <v>297</v>
      </c>
      <c r="H432" s="64">
        <v>8.5699999999999995E-3</v>
      </c>
      <c r="I432" s="63">
        <v>150.96</v>
      </c>
      <c r="J432" s="63">
        <v>1.29</v>
      </c>
    </row>
    <row r="433" spans="1:10" x14ac:dyDescent="0.2">
      <c r="A433" s="82" t="s">
        <v>346</v>
      </c>
      <c r="B433" s="62" t="s">
        <v>557</v>
      </c>
      <c r="C433" s="82" t="s">
        <v>23</v>
      </c>
      <c r="D433" s="82" t="s">
        <v>558</v>
      </c>
      <c r="E433" s="108" t="s">
        <v>472</v>
      </c>
      <c r="F433" s="109"/>
      <c r="G433" s="61" t="s">
        <v>297</v>
      </c>
      <c r="H433" s="64">
        <v>1.4300000000000001E-3</v>
      </c>
      <c r="I433" s="63">
        <v>7.32</v>
      </c>
      <c r="J433" s="63">
        <v>0.01</v>
      </c>
    </row>
    <row r="434" spans="1:10" ht="25.5" x14ac:dyDescent="0.2">
      <c r="A434" s="82" t="s">
        <v>346</v>
      </c>
      <c r="B434" s="62" t="s">
        <v>554</v>
      </c>
      <c r="C434" s="82" t="s">
        <v>23</v>
      </c>
      <c r="D434" s="82" t="s">
        <v>555</v>
      </c>
      <c r="E434" s="108" t="s">
        <v>472</v>
      </c>
      <c r="F434" s="109"/>
      <c r="G434" s="61" t="s">
        <v>297</v>
      </c>
      <c r="H434" s="64">
        <v>1.4300000000000001E-3</v>
      </c>
      <c r="I434" s="63">
        <v>33.74</v>
      </c>
      <c r="J434" s="63">
        <v>0.04</v>
      </c>
    </row>
    <row r="435" spans="1:10" x14ac:dyDescent="0.2">
      <c r="A435" s="82" t="s">
        <v>346</v>
      </c>
      <c r="B435" s="62" t="s">
        <v>548</v>
      </c>
      <c r="C435" s="82" t="s">
        <v>23</v>
      </c>
      <c r="D435" s="82" t="s">
        <v>549</v>
      </c>
      <c r="E435" s="108" t="s">
        <v>472</v>
      </c>
      <c r="F435" s="109"/>
      <c r="G435" s="61" t="s">
        <v>297</v>
      </c>
      <c r="H435" s="64">
        <v>9.5E-4</v>
      </c>
      <c r="I435" s="63">
        <v>63.61</v>
      </c>
      <c r="J435" s="63">
        <v>0.06</v>
      </c>
    </row>
    <row r="436" spans="1:10" ht="25.5" x14ac:dyDescent="0.2">
      <c r="A436" s="82" t="s">
        <v>346</v>
      </c>
      <c r="B436" s="62" t="s">
        <v>550</v>
      </c>
      <c r="C436" s="82" t="s">
        <v>23</v>
      </c>
      <c r="D436" s="82" t="s">
        <v>551</v>
      </c>
      <c r="E436" s="108" t="s">
        <v>472</v>
      </c>
      <c r="F436" s="109"/>
      <c r="G436" s="61" t="s">
        <v>297</v>
      </c>
      <c r="H436" s="64">
        <v>4.7600000000000003E-3</v>
      </c>
      <c r="I436" s="63">
        <v>187.6</v>
      </c>
      <c r="J436" s="63">
        <v>0.89</v>
      </c>
    </row>
    <row r="437" spans="1:10" ht="38.25" x14ac:dyDescent="0.2">
      <c r="A437" s="82" t="s">
        <v>346</v>
      </c>
      <c r="B437" s="62" t="s">
        <v>314</v>
      </c>
      <c r="C437" s="82" t="s">
        <v>23</v>
      </c>
      <c r="D437" s="82" t="s">
        <v>556</v>
      </c>
      <c r="E437" s="108" t="s">
        <v>472</v>
      </c>
      <c r="F437" s="109"/>
      <c r="G437" s="61" t="s">
        <v>297</v>
      </c>
      <c r="H437" s="64">
        <v>3.81E-3</v>
      </c>
      <c r="I437" s="63">
        <v>257.94</v>
      </c>
      <c r="J437" s="63">
        <v>0.98</v>
      </c>
    </row>
    <row r="438" spans="1:10" ht="38.25" x14ac:dyDescent="0.2">
      <c r="A438" s="82" t="s">
        <v>346</v>
      </c>
      <c r="B438" s="62" t="s">
        <v>561</v>
      </c>
      <c r="C438" s="82" t="s">
        <v>23</v>
      </c>
      <c r="D438" s="82" t="s">
        <v>562</v>
      </c>
      <c r="E438" s="108" t="s">
        <v>472</v>
      </c>
      <c r="F438" s="109"/>
      <c r="G438" s="61" t="s">
        <v>297</v>
      </c>
      <c r="H438" s="64">
        <v>9.5E-4</v>
      </c>
      <c r="I438" s="63">
        <v>106.83</v>
      </c>
      <c r="J438" s="63">
        <v>0.1</v>
      </c>
    </row>
    <row r="439" spans="1:10" x14ac:dyDescent="0.2">
      <c r="A439" s="82" t="s">
        <v>346</v>
      </c>
      <c r="B439" s="62" t="s">
        <v>559</v>
      </c>
      <c r="C439" s="82" t="s">
        <v>23</v>
      </c>
      <c r="D439" s="82" t="s">
        <v>560</v>
      </c>
      <c r="E439" s="108" t="s">
        <v>472</v>
      </c>
      <c r="F439" s="109"/>
      <c r="G439" s="61" t="s">
        <v>297</v>
      </c>
      <c r="H439" s="64">
        <v>3.3300000000000001E-3</v>
      </c>
      <c r="I439" s="63">
        <v>9.76</v>
      </c>
      <c r="J439" s="63">
        <v>0.03</v>
      </c>
    </row>
    <row r="440" spans="1:10" ht="25.5" x14ac:dyDescent="0.2">
      <c r="A440" s="82" t="s">
        <v>346</v>
      </c>
      <c r="B440" s="62" t="s">
        <v>546</v>
      </c>
      <c r="C440" s="82" t="s">
        <v>23</v>
      </c>
      <c r="D440" s="82" t="s">
        <v>547</v>
      </c>
      <c r="E440" s="108" t="s">
        <v>472</v>
      </c>
      <c r="F440" s="109"/>
      <c r="G440" s="61" t="s">
        <v>297</v>
      </c>
      <c r="H440" s="64">
        <v>4.7600000000000003E-3</v>
      </c>
      <c r="I440" s="63">
        <v>184.43</v>
      </c>
      <c r="J440" s="63">
        <v>0.87</v>
      </c>
    </row>
    <row r="441" spans="1:10" ht="25.5" x14ac:dyDescent="0.2">
      <c r="A441" s="82" t="s">
        <v>346</v>
      </c>
      <c r="B441" s="62" t="s">
        <v>552</v>
      </c>
      <c r="C441" s="82" t="s">
        <v>23</v>
      </c>
      <c r="D441" s="82" t="s">
        <v>553</v>
      </c>
      <c r="E441" s="108" t="s">
        <v>472</v>
      </c>
      <c r="F441" s="109"/>
      <c r="G441" s="61" t="s">
        <v>297</v>
      </c>
      <c r="H441" s="64">
        <v>3.3300000000000001E-3</v>
      </c>
      <c r="I441" s="63">
        <v>165.12</v>
      </c>
      <c r="J441" s="63">
        <v>0.54</v>
      </c>
    </row>
    <row r="442" spans="1:10" x14ac:dyDescent="0.2">
      <c r="A442" s="82" t="s">
        <v>346</v>
      </c>
      <c r="B442" s="62" t="s">
        <v>359</v>
      </c>
      <c r="C442" s="82" t="s">
        <v>23</v>
      </c>
      <c r="D442" s="82" t="s">
        <v>360</v>
      </c>
      <c r="E442" s="108" t="s">
        <v>358</v>
      </c>
      <c r="F442" s="109"/>
      <c r="G442" s="61" t="s">
        <v>297</v>
      </c>
      <c r="H442" s="64">
        <v>1.9050000000000001E-2</v>
      </c>
      <c r="I442" s="63">
        <v>15.79</v>
      </c>
      <c r="J442" s="63">
        <v>0.3</v>
      </c>
    </row>
    <row r="443" spans="1:10" x14ac:dyDescent="0.2">
      <c r="A443" s="81"/>
      <c r="B443" s="81"/>
      <c r="C443" s="81"/>
      <c r="D443" s="81"/>
      <c r="E443" s="81" t="s">
        <v>348</v>
      </c>
      <c r="F443" s="67">
        <v>0.3</v>
      </c>
      <c r="G443" s="81" t="s">
        <v>349</v>
      </c>
      <c r="H443" s="67">
        <v>0</v>
      </c>
      <c r="I443" s="81" t="s">
        <v>350</v>
      </c>
      <c r="J443" s="67">
        <v>0.3</v>
      </c>
    </row>
    <row r="444" spans="1:10" x14ac:dyDescent="0.2">
      <c r="A444" s="81"/>
      <c r="B444" s="81"/>
      <c r="C444" s="81"/>
      <c r="D444" s="81"/>
      <c r="E444" s="81" t="s">
        <v>351</v>
      </c>
      <c r="F444" s="67">
        <v>1.23</v>
      </c>
      <c r="G444" s="81"/>
      <c r="H444" s="107" t="s">
        <v>352</v>
      </c>
      <c r="I444" s="107"/>
      <c r="J444" s="67">
        <v>6.34</v>
      </c>
    </row>
    <row r="445" spans="1:10" ht="15" thickBot="1" x14ac:dyDescent="0.25">
      <c r="A445" s="76"/>
      <c r="B445" s="76"/>
      <c r="C445" s="76"/>
      <c r="D445" s="76"/>
      <c r="E445" s="76"/>
      <c r="F445" s="76"/>
      <c r="G445" s="76" t="s">
        <v>353</v>
      </c>
      <c r="H445" s="65">
        <v>10000</v>
      </c>
      <c r="I445" s="76" t="s">
        <v>354</v>
      </c>
      <c r="J445" s="77">
        <v>63400</v>
      </c>
    </row>
    <row r="446" spans="1:10" ht="15" thickTop="1" x14ac:dyDescent="0.2">
      <c r="A446" s="56"/>
      <c r="B446" s="56"/>
      <c r="C446" s="56"/>
      <c r="D446" s="56"/>
      <c r="E446" s="56"/>
      <c r="F446" s="56"/>
      <c r="G446" s="56"/>
      <c r="H446" s="56"/>
      <c r="I446" s="56"/>
      <c r="J446" s="56"/>
    </row>
    <row r="447" spans="1:10" ht="15" x14ac:dyDescent="0.2">
      <c r="A447" s="79" t="s">
        <v>170</v>
      </c>
      <c r="B447" s="84" t="s">
        <v>6</v>
      </c>
      <c r="C447" s="79" t="s">
        <v>7</v>
      </c>
      <c r="D447" s="79" t="s">
        <v>8</v>
      </c>
      <c r="E447" s="96" t="s">
        <v>344</v>
      </c>
      <c r="F447" s="97"/>
      <c r="G447" s="85" t="s">
        <v>9</v>
      </c>
      <c r="H447" s="84" t="s">
        <v>10</v>
      </c>
      <c r="I447" s="84" t="s">
        <v>11</v>
      </c>
      <c r="J447" s="84" t="s">
        <v>13</v>
      </c>
    </row>
    <row r="448" spans="1:10" ht="25.5" x14ac:dyDescent="0.2">
      <c r="A448" s="80" t="s">
        <v>345</v>
      </c>
      <c r="B448" s="53" t="s">
        <v>171</v>
      </c>
      <c r="C448" s="80" t="s">
        <v>23</v>
      </c>
      <c r="D448" s="80" t="s">
        <v>172</v>
      </c>
      <c r="E448" s="98" t="s">
        <v>544</v>
      </c>
      <c r="F448" s="99"/>
      <c r="G448" s="52" t="s">
        <v>133</v>
      </c>
      <c r="H448" s="55">
        <v>1</v>
      </c>
      <c r="I448" s="54">
        <v>21.67</v>
      </c>
      <c r="J448" s="54">
        <v>21.67</v>
      </c>
    </row>
    <row r="449" spans="1:10" ht="25.5" x14ac:dyDescent="0.2">
      <c r="A449" s="82" t="s">
        <v>346</v>
      </c>
      <c r="B449" s="62" t="s">
        <v>565</v>
      </c>
      <c r="C449" s="82" t="s">
        <v>23</v>
      </c>
      <c r="D449" s="82" t="s">
        <v>566</v>
      </c>
      <c r="E449" s="108" t="s">
        <v>472</v>
      </c>
      <c r="F449" s="109"/>
      <c r="G449" s="61" t="s">
        <v>297</v>
      </c>
      <c r="H449" s="64">
        <v>0.2</v>
      </c>
      <c r="I449" s="63">
        <v>12.81</v>
      </c>
      <c r="J449" s="63">
        <v>2.56</v>
      </c>
    </row>
    <row r="450" spans="1:10" ht="25.5" x14ac:dyDescent="0.2">
      <c r="A450" s="82" t="s">
        <v>346</v>
      </c>
      <c r="B450" s="62" t="s">
        <v>563</v>
      </c>
      <c r="C450" s="82" t="s">
        <v>23</v>
      </c>
      <c r="D450" s="82" t="s">
        <v>564</v>
      </c>
      <c r="E450" s="108" t="s">
        <v>472</v>
      </c>
      <c r="F450" s="109"/>
      <c r="G450" s="61" t="s">
        <v>297</v>
      </c>
      <c r="H450" s="64">
        <v>0.05</v>
      </c>
      <c r="I450" s="63">
        <v>3.55</v>
      </c>
      <c r="J450" s="63">
        <v>0.17</v>
      </c>
    </row>
    <row r="451" spans="1:10" x14ac:dyDescent="0.2">
      <c r="A451" s="82" t="s">
        <v>346</v>
      </c>
      <c r="B451" s="62" t="s">
        <v>359</v>
      </c>
      <c r="C451" s="82" t="s">
        <v>23</v>
      </c>
      <c r="D451" s="82" t="s">
        <v>360</v>
      </c>
      <c r="E451" s="108" t="s">
        <v>358</v>
      </c>
      <c r="F451" s="109"/>
      <c r="G451" s="61" t="s">
        <v>297</v>
      </c>
      <c r="H451" s="64">
        <v>1.2</v>
      </c>
      <c r="I451" s="63">
        <v>15.79</v>
      </c>
      <c r="J451" s="63">
        <v>18.940000000000001</v>
      </c>
    </row>
    <row r="452" spans="1:10" x14ac:dyDescent="0.2">
      <c r="A452" s="81"/>
      <c r="B452" s="81"/>
      <c r="C452" s="81"/>
      <c r="D452" s="81"/>
      <c r="E452" s="81" t="s">
        <v>348</v>
      </c>
      <c r="F452" s="67">
        <v>18.940000000000001</v>
      </c>
      <c r="G452" s="81" t="s">
        <v>349</v>
      </c>
      <c r="H452" s="67">
        <v>0</v>
      </c>
      <c r="I452" s="81" t="s">
        <v>350</v>
      </c>
      <c r="J452" s="67">
        <v>18.940000000000001</v>
      </c>
    </row>
    <row r="453" spans="1:10" x14ac:dyDescent="0.2">
      <c r="A453" s="81"/>
      <c r="B453" s="81"/>
      <c r="C453" s="81"/>
      <c r="D453" s="81"/>
      <c r="E453" s="81" t="s">
        <v>351</v>
      </c>
      <c r="F453" s="67">
        <v>5.24</v>
      </c>
      <c r="G453" s="81"/>
      <c r="H453" s="107" t="s">
        <v>352</v>
      </c>
      <c r="I453" s="107"/>
      <c r="J453" s="67">
        <v>26.91</v>
      </c>
    </row>
    <row r="454" spans="1:10" ht="15" thickBot="1" x14ac:dyDescent="0.25">
      <c r="A454" s="76"/>
      <c r="B454" s="76"/>
      <c r="C454" s="76"/>
      <c r="D454" s="76"/>
      <c r="E454" s="76"/>
      <c r="F454" s="76"/>
      <c r="G454" s="76" t="s">
        <v>353</v>
      </c>
      <c r="H454" s="65">
        <v>5000</v>
      </c>
      <c r="I454" s="76" t="s">
        <v>354</v>
      </c>
      <c r="J454" s="77">
        <v>134550</v>
      </c>
    </row>
    <row r="455" spans="1:10" ht="15" thickTop="1" x14ac:dyDescent="0.2">
      <c r="A455" s="56"/>
      <c r="B455" s="56"/>
      <c r="C455" s="56"/>
      <c r="D455" s="56"/>
      <c r="E455" s="56"/>
      <c r="F455" s="56"/>
      <c r="G455" s="56"/>
      <c r="H455" s="56"/>
      <c r="I455" s="56"/>
      <c r="J455" s="56"/>
    </row>
    <row r="456" spans="1:10" ht="15" x14ac:dyDescent="0.2">
      <c r="A456" s="79" t="s">
        <v>173</v>
      </c>
      <c r="B456" s="84" t="s">
        <v>6</v>
      </c>
      <c r="C456" s="79" t="s">
        <v>7</v>
      </c>
      <c r="D456" s="79" t="s">
        <v>8</v>
      </c>
      <c r="E456" s="96" t="s">
        <v>344</v>
      </c>
      <c r="F456" s="97"/>
      <c r="G456" s="85" t="s">
        <v>9</v>
      </c>
      <c r="H456" s="84" t="s">
        <v>10</v>
      </c>
      <c r="I456" s="84" t="s">
        <v>11</v>
      </c>
      <c r="J456" s="84" t="s">
        <v>13</v>
      </c>
    </row>
    <row r="457" spans="1:10" ht="51" x14ac:dyDescent="0.2">
      <c r="A457" s="80" t="s">
        <v>345</v>
      </c>
      <c r="B457" s="53" t="s">
        <v>174</v>
      </c>
      <c r="C457" s="80" t="s">
        <v>23</v>
      </c>
      <c r="D457" s="80" t="s">
        <v>175</v>
      </c>
      <c r="E457" s="98" t="s">
        <v>567</v>
      </c>
      <c r="F457" s="99"/>
      <c r="G457" s="52" t="s">
        <v>20</v>
      </c>
      <c r="H457" s="55">
        <v>1</v>
      </c>
      <c r="I457" s="54">
        <v>5.21</v>
      </c>
      <c r="J457" s="54">
        <v>5.21</v>
      </c>
    </row>
    <row r="458" spans="1:10" x14ac:dyDescent="0.2">
      <c r="A458" s="82" t="s">
        <v>346</v>
      </c>
      <c r="B458" s="62" t="s">
        <v>359</v>
      </c>
      <c r="C458" s="82" t="s">
        <v>23</v>
      </c>
      <c r="D458" s="82" t="s">
        <v>360</v>
      </c>
      <c r="E458" s="108" t="s">
        <v>358</v>
      </c>
      <c r="F458" s="109"/>
      <c r="G458" s="61" t="s">
        <v>297</v>
      </c>
      <c r="H458" s="64">
        <v>0.33</v>
      </c>
      <c r="I458" s="63">
        <v>15.79</v>
      </c>
      <c r="J458" s="63">
        <v>5.21</v>
      </c>
    </row>
    <row r="459" spans="1:10" x14ac:dyDescent="0.2">
      <c r="A459" s="81"/>
      <c r="B459" s="81"/>
      <c r="C459" s="81"/>
      <c r="D459" s="81"/>
      <c r="E459" s="81" t="s">
        <v>348</v>
      </c>
      <c r="F459" s="67">
        <v>5.21</v>
      </c>
      <c r="G459" s="81" t="s">
        <v>349</v>
      </c>
      <c r="H459" s="67">
        <v>0</v>
      </c>
      <c r="I459" s="81" t="s">
        <v>350</v>
      </c>
      <c r="J459" s="67">
        <v>5.21</v>
      </c>
    </row>
    <row r="460" spans="1:10" x14ac:dyDescent="0.2">
      <c r="A460" s="81"/>
      <c r="B460" s="81"/>
      <c r="C460" s="81"/>
      <c r="D460" s="81"/>
      <c r="E460" s="81" t="s">
        <v>351</v>
      </c>
      <c r="F460" s="67">
        <v>1.26</v>
      </c>
      <c r="G460" s="81"/>
      <c r="H460" s="107" t="s">
        <v>352</v>
      </c>
      <c r="I460" s="107"/>
      <c r="J460" s="67">
        <v>6.47</v>
      </c>
    </row>
    <row r="461" spans="1:10" ht="15" thickBot="1" x14ac:dyDescent="0.25">
      <c r="A461" s="76"/>
      <c r="B461" s="76"/>
      <c r="C461" s="76"/>
      <c r="D461" s="76"/>
      <c r="E461" s="76"/>
      <c r="F461" s="76"/>
      <c r="G461" s="76" t="s">
        <v>353</v>
      </c>
      <c r="H461" s="65">
        <v>1000</v>
      </c>
      <c r="I461" s="76" t="s">
        <v>354</v>
      </c>
      <c r="J461" s="77">
        <v>6470</v>
      </c>
    </row>
    <row r="462" spans="1:10" ht="15" thickTop="1" x14ac:dyDescent="0.2">
      <c r="A462" s="56"/>
      <c r="B462" s="56"/>
      <c r="C462" s="56"/>
      <c r="D462" s="56"/>
      <c r="E462" s="56"/>
      <c r="F462" s="56"/>
      <c r="G462" s="56"/>
      <c r="H462" s="56"/>
      <c r="I462" s="56"/>
      <c r="J462" s="56"/>
    </row>
    <row r="463" spans="1:10" ht="15" x14ac:dyDescent="0.2">
      <c r="A463" s="79" t="s">
        <v>176</v>
      </c>
      <c r="B463" s="84" t="s">
        <v>6</v>
      </c>
      <c r="C463" s="79" t="s">
        <v>7</v>
      </c>
      <c r="D463" s="79" t="s">
        <v>8</v>
      </c>
      <c r="E463" s="96" t="s">
        <v>344</v>
      </c>
      <c r="F463" s="97"/>
      <c r="G463" s="85" t="s">
        <v>9</v>
      </c>
      <c r="H463" s="84" t="s">
        <v>10</v>
      </c>
      <c r="I463" s="84" t="s">
        <v>11</v>
      </c>
      <c r="J463" s="84" t="s">
        <v>13</v>
      </c>
    </row>
    <row r="464" spans="1:10" ht="51" x14ac:dyDescent="0.2">
      <c r="A464" s="80" t="s">
        <v>345</v>
      </c>
      <c r="B464" s="53" t="s">
        <v>177</v>
      </c>
      <c r="C464" s="80" t="s">
        <v>23</v>
      </c>
      <c r="D464" s="80" t="s">
        <v>178</v>
      </c>
      <c r="E464" s="98" t="s">
        <v>567</v>
      </c>
      <c r="F464" s="99"/>
      <c r="G464" s="52" t="s">
        <v>20</v>
      </c>
      <c r="H464" s="55">
        <v>1</v>
      </c>
      <c r="I464" s="54">
        <v>4.4800000000000004</v>
      </c>
      <c r="J464" s="54">
        <v>4.4800000000000004</v>
      </c>
    </row>
    <row r="465" spans="1:10" ht="25.5" x14ac:dyDescent="0.2">
      <c r="A465" s="82" t="s">
        <v>346</v>
      </c>
      <c r="B465" s="62" t="s">
        <v>565</v>
      </c>
      <c r="C465" s="82" t="s">
        <v>23</v>
      </c>
      <c r="D465" s="82" t="s">
        <v>566</v>
      </c>
      <c r="E465" s="108" t="s">
        <v>472</v>
      </c>
      <c r="F465" s="109"/>
      <c r="G465" s="61" t="s">
        <v>297</v>
      </c>
      <c r="H465" s="64">
        <v>0.04</v>
      </c>
      <c r="I465" s="63">
        <v>12.81</v>
      </c>
      <c r="J465" s="63">
        <v>0.51</v>
      </c>
    </row>
    <row r="466" spans="1:10" ht="25.5" x14ac:dyDescent="0.2">
      <c r="A466" s="82" t="s">
        <v>346</v>
      </c>
      <c r="B466" s="62" t="s">
        <v>563</v>
      </c>
      <c r="C466" s="82" t="s">
        <v>23</v>
      </c>
      <c r="D466" s="82" t="s">
        <v>564</v>
      </c>
      <c r="E466" s="108" t="s">
        <v>472</v>
      </c>
      <c r="F466" s="109"/>
      <c r="G466" s="61" t="s">
        <v>297</v>
      </c>
      <c r="H466" s="64">
        <v>0.01</v>
      </c>
      <c r="I466" s="63">
        <v>3.55</v>
      </c>
      <c r="J466" s="63">
        <v>0.03</v>
      </c>
    </row>
    <row r="467" spans="1:10" x14ac:dyDescent="0.2">
      <c r="A467" s="82" t="s">
        <v>346</v>
      </c>
      <c r="B467" s="62" t="s">
        <v>359</v>
      </c>
      <c r="C467" s="82" t="s">
        <v>23</v>
      </c>
      <c r="D467" s="82" t="s">
        <v>360</v>
      </c>
      <c r="E467" s="108" t="s">
        <v>358</v>
      </c>
      <c r="F467" s="109"/>
      <c r="G467" s="61" t="s">
        <v>297</v>
      </c>
      <c r="H467" s="64">
        <v>0.25</v>
      </c>
      <c r="I467" s="63">
        <v>15.79</v>
      </c>
      <c r="J467" s="63">
        <v>3.94</v>
      </c>
    </row>
    <row r="468" spans="1:10" x14ac:dyDescent="0.2">
      <c r="A468" s="81"/>
      <c r="B468" s="81"/>
      <c r="C468" s="81"/>
      <c r="D468" s="81"/>
      <c r="E468" s="81" t="s">
        <v>348</v>
      </c>
      <c r="F468" s="67">
        <v>3.94</v>
      </c>
      <c r="G468" s="81" t="s">
        <v>349</v>
      </c>
      <c r="H468" s="67">
        <v>0</v>
      </c>
      <c r="I468" s="81" t="s">
        <v>350</v>
      </c>
      <c r="J468" s="67">
        <v>3.94</v>
      </c>
    </row>
    <row r="469" spans="1:10" x14ac:dyDescent="0.2">
      <c r="A469" s="81"/>
      <c r="B469" s="81"/>
      <c r="C469" s="81"/>
      <c r="D469" s="81"/>
      <c r="E469" s="81" t="s">
        <v>351</v>
      </c>
      <c r="F469" s="67">
        <v>1.08</v>
      </c>
      <c r="G469" s="81"/>
      <c r="H469" s="107" t="s">
        <v>352</v>
      </c>
      <c r="I469" s="107"/>
      <c r="J469" s="67">
        <v>5.56</v>
      </c>
    </row>
    <row r="470" spans="1:10" ht="15" thickBot="1" x14ac:dyDescent="0.25">
      <c r="A470" s="76"/>
      <c r="B470" s="76"/>
      <c r="C470" s="76"/>
      <c r="D470" s="76"/>
      <c r="E470" s="76"/>
      <c r="F470" s="76"/>
      <c r="G470" s="76" t="s">
        <v>353</v>
      </c>
      <c r="H470" s="65">
        <v>5000</v>
      </c>
      <c r="I470" s="76" t="s">
        <v>354</v>
      </c>
      <c r="J470" s="77">
        <v>27800</v>
      </c>
    </row>
    <row r="471" spans="1:10" ht="15" thickTop="1" x14ac:dyDescent="0.2">
      <c r="A471" s="56"/>
      <c r="B471" s="56"/>
      <c r="C471" s="56"/>
      <c r="D471" s="56"/>
      <c r="E471" s="56"/>
      <c r="F471" s="56"/>
      <c r="G471" s="56"/>
      <c r="H471" s="56"/>
      <c r="I471" s="56"/>
      <c r="J471" s="56"/>
    </row>
    <row r="472" spans="1:10" ht="15" x14ac:dyDescent="0.2">
      <c r="A472" s="79" t="s">
        <v>179</v>
      </c>
      <c r="B472" s="84" t="s">
        <v>6</v>
      </c>
      <c r="C472" s="79" t="s">
        <v>7</v>
      </c>
      <c r="D472" s="79" t="s">
        <v>8</v>
      </c>
      <c r="E472" s="96" t="s">
        <v>344</v>
      </c>
      <c r="F472" s="97"/>
      <c r="G472" s="85" t="s">
        <v>9</v>
      </c>
      <c r="H472" s="84" t="s">
        <v>10</v>
      </c>
      <c r="I472" s="84" t="s">
        <v>11</v>
      </c>
      <c r="J472" s="84" t="s">
        <v>13</v>
      </c>
    </row>
    <row r="473" spans="1:10" ht="51" x14ac:dyDescent="0.2">
      <c r="A473" s="80" t="s">
        <v>345</v>
      </c>
      <c r="B473" s="53" t="s">
        <v>180</v>
      </c>
      <c r="C473" s="80" t="s">
        <v>23</v>
      </c>
      <c r="D473" s="80" t="s">
        <v>181</v>
      </c>
      <c r="E473" s="98" t="s">
        <v>567</v>
      </c>
      <c r="F473" s="99"/>
      <c r="G473" s="52" t="s">
        <v>20</v>
      </c>
      <c r="H473" s="55">
        <v>1</v>
      </c>
      <c r="I473" s="54">
        <v>2.64</v>
      </c>
      <c r="J473" s="54">
        <v>2.64</v>
      </c>
    </row>
    <row r="474" spans="1:10" x14ac:dyDescent="0.2">
      <c r="A474" s="82" t="s">
        <v>346</v>
      </c>
      <c r="B474" s="62" t="s">
        <v>557</v>
      </c>
      <c r="C474" s="82" t="s">
        <v>23</v>
      </c>
      <c r="D474" s="82" t="s">
        <v>558</v>
      </c>
      <c r="E474" s="108" t="s">
        <v>472</v>
      </c>
      <c r="F474" s="109"/>
      <c r="G474" s="61" t="s">
        <v>297</v>
      </c>
      <c r="H474" s="64">
        <v>2.2000000000000001E-4</v>
      </c>
      <c r="I474" s="63">
        <v>7.32</v>
      </c>
      <c r="J474" s="63">
        <v>0</v>
      </c>
    </row>
    <row r="475" spans="1:10" ht="25.5" x14ac:dyDescent="0.2">
      <c r="A475" s="82" t="s">
        <v>346</v>
      </c>
      <c r="B475" s="62" t="s">
        <v>554</v>
      </c>
      <c r="C475" s="82" t="s">
        <v>23</v>
      </c>
      <c r="D475" s="82" t="s">
        <v>555</v>
      </c>
      <c r="E475" s="108" t="s">
        <v>472</v>
      </c>
      <c r="F475" s="109"/>
      <c r="G475" s="61" t="s">
        <v>297</v>
      </c>
      <c r="H475" s="64">
        <v>2.2000000000000001E-4</v>
      </c>
      <c r="I475" s="63">
        <v>33.74</v>
      </c>
      <c r="J475" s="63">
        <v>0</v>
      </c>
    </row>
    <row r="476" spans="1:10" ht="25.5" x14ac:dyDescent="0.2">
      <c r="A476" s="82" t="s">
        <v>346</v>
      </c>
      <c r="B476" s="62" t="s">
        <v>550</v>
      </c>
      <c r="C476" s="82" t="s">
        <v>23</v>
      </c>
      <c r="D476" s="82" t="s">
        <v>551</v>
      </c>
      <c r="E476" s="108" t="s">
        <v>472</v>
      </c>
      <c r="F476" s="109"/>
      <c r="G476" s="61" t="s">
        <v>297</v>
      </c>
      <c r="H476" s="64">
        <v>2.2200000000000002E-3</v>
      </c>
      <c r="I476" s="63">
        <v>187.6</v>
      </c>
      <c r="J476" s="63">
        <v>0.41</v>
      </c>
    </row>
    <row r="477" spans="1:10" ht="25.5" x14ac:dyDescent="0.2">
      <c r="A477" s="82" t="s">
        <v>346</v>
      </c>
      <c r="B477" s="62" t="s">
        <v>569</v>
      </c>
      <c r="C477" s="82" t="s">
        <v>23</v>
      </c>
      <c r="D477" s="82" t="s">
        <v>570</v>
      </c>
      <c r="E477" s="108" t="s">
        <v>472</v>
      </c>
      <c r="F477" s="109"/>
      <c r="G477" s="61" t="s">
        <v>297</v>
      </c>
      <c r="H477" s="64">
        <v>8.8999999999999995E-4</v>
      </c>
      <c r="I477" s="63">
        <v>104.45</v>
      </c>
      <c r="J477" s="63">
        <v>0.09</v>
      </c>
    </row>
    <row r="478" spans="1:10" ht="38.25" x14ac:dyDescent="0.2">
      <c r="A478" s="82" t="s">
        <v>346</v>
      </c>
      <c r="B478" s="62" t="s">
        <v>314</v>
      </c>
      <c r="C478" s="82" t="s">
        <v>23</v>
      </c>
      <c r="D478" s="82" t="s">
        <v>556</v>
      </c>
      <c r="E478" s="108" t="s">
        <v>472</v>
      </c>
      <c r="F478" s="109"/>
      <c r="G478" s="61" t="s">
        <v>297</v>
      </c>
      <c r="H478" s="64">
        <v>2.2200000000000002E-3</v>
      </c>
      <c r="I478" s="63">
        <v>257.94</v>
      </c>
      <c r="J478" s="63">
        <v>0.56999999999999995</v>
      </c>
    </row>
    <row r="479" spans="1:10" ht="25.5" x14ac:dyDescent="0.2">
      <c r="A479" s="82" t="s">
        <v>346</v>
      </c>
      <c r="B479" s="62" t="s">
        <v>571</v>
      </c>
      <c r="C479" s="82" t="s">
        <v>23</v>
      </c>
      <c r="D479" s="82" t="s">
        <v>572</v>
      </c>
      <c r="E479" s="108" t="s">
        <v>472</v>
      </c>
      <c r="F479" s="109"/>
      <c r="G479" s="61" t="s">
        <v>297</v>
      </c>
      <c r="H479" s="64">
        <v>1.33E-3</v>
      </c>
      <c r="I479" s="63">
        <v>275.58</v>
      </c>
      <c r="J479" s="63">
        <v>0.36</v>
      </c>
    </row>
    <row r="480" spans="1:10" x14ac:dyDescent="0.2">
      <c r="A480" s="82" t="s">
        <v>346</v>
      </c>
      <c r="B480" s="62" t="s">
        <v>559</v>
      </c>
      <c r="C480" s="82" t="s">
        <v>23</v>
      </c>
      <c r="D480" s="82" t="s">
        <v>560</v>
      </c>
      <c r="E480" s="108" t="s">
        <v>472</v>
      </c>
      <c r="F480" s="109"/>
      <c r="G480" s="61" t="s">
        <v>297</v>
      </c>
      <c r="H480" s="64">
        <v>2E-3</v>
      </c>
      <c r="I480" s="63">
        <v>9.76</v>
      </c>
      <c r="J480" s="63">
        <v>0.01</v>
      </c>
    </row>
    <row r="481" spans="1:10" x14ac:dyDescent="0.2">
      <c r="A481" s="82" t="s">
        <v>346</v>
      </c>
      <c r="B481" s="62" t="s">
        <v>302</v>
      </c>
      <c r="C481" s="82" t="s">
        <v>23</v>
      </c>
      <c r="D481" s="82" t="s">
        <v>568</v>
      </c>
      <c r="E481" s="108" t="s">
        <v>472</v>
      </c>
      <c r="F481" s="109"/>
      <c r="G481" s="61" t="s">
        <v>297</v>
      </c>
      <c r="H481" s="64">
        <v>4.4400000000000004E-3</v>
      </c>
      <c r="I481" s="63">
        <v>144.01</v>
      </c>
      <c r="J481" s="63">
        <v>0.63</v>
      </c>
    </row>
    <row r="482" spans="1:10" ht="25.5" x14ac:dyDescent="0.2">
      <c r="A482" s="82" t="s">
        <v>346</v>
      </c>
      <c r="B482" s="62" t="s">
        <v>552</v>
      </c>
      <c r="C482" s="82" t="s">
        <v>23</v>
      </c>
      <c r="D482" s="82" t="s">
        <v>553</v>
      </c>
      <c r="E482" s="108" t="s">
        <v>472</v>
      </c>
      <c r="F482" s="109"/>
      <c r="G482" s="61" t="s">
        <v>297</v>
      </c>
      <c r="H482" s="64">
        <v>2E-3</v>
      </c>
      <c r="I482" s="63">
        <v>165.12</v>
      </c>
      <c r="J482" s="63">
        <v>0.33</v>
      </c>
    </row>
    <row r="483" spans="1:10" x14ac:dyDescent="0.2">
      <c r="A483" s="82" t="s">
        <v>346</v>
      </c>
      <c r="B483" s="62" t="s">
        <v>359</v>
      </c>
      <c r="C483" s="82" t="s">
        <v>23</v>
      </c>
      <c r="D483" s="82" t="s">
        <v>360</v>
      </c>
      <c r="E483" s="108" t="s">
        <v>358</v>
      </c>
      <c r="F483" s="109"/>
      <c r="G483" s="61" t="s">
        <v>297</v>
      </c>
      <c r="H483" s="64">
        <v>1.5559999999999999E-2</v>
      </c>
      <c r="I483" s="63">
        <v>15.79</v>
      </c>
      <c r="J483" s="63">
        <v>0.24</v>
      </c>
    </row>
    <row r="484" spans="1:10" x14ac:dyDescent="0.2">
      <c r="A484" s="81"/>
      <c r="B484" s="81"/>
      <c r="C484" s="81"/>
      <c r="D484" s="81"/>
      <c r="E484" s="81" t="s">
        <v>348</v>
      </c>
      <c r="F484" s="67">
        <v>0.24</v>
      </c>
      <c r="G484" s="81" t="s">
        <v>349</v>
      </c>
      <c r="H484" s="67">
        <v>0</v>
      </c>
      <c r="I484" s="81" t="s">
        <v>350</v>
      </c>
      <c r="J484" s="67">
        <v>0.24</v>
      </c>
    </row>
    <row r="485" spans="1:10" x14ac:dyDescent="0.2">
      <c r="A485" s="81"/>
      <c r="B485" s="81"/>
      <c r="C485" s="81"/>
      <c r="D485" s="81"/>
      <c r="E485" s="81" t="s">
        <v>351</v>
      </c>
      <c r="F485" s="67">
        <v>0.63</v>
      </c>
      <c r="G485" s="81"/>
      <c r="H485" s="107" t="s">
        <v>352</v>
      </c>
      <c r="I485" s="107"/>
      <c r="J485" s="67">
        <v>3.27</v>
      </c>
    </row>
    <row r="486" spans="1:10" ht="15" thickBot="1" x14ac:dyDescent="0.25">
      <c r="A486" s="76"/>
      <c r="B486" s="76"/>
      <c r="C486" s="76"/>
      <c r="D486" s="76"/>
      <c r="E486" s="76"/>
      <c r="F486" s="76"/>
      <c r="G486" s="76" t="s">
        <v>353</v>
      </c>
      <c r="H486" s="65">
        <v>20000</v>
      </c>
      <c r="I486" s="76" t="s">
        <v>354</v>
      </c>
      <c r="J486" s="77">
        <v>65400</v>
      </c>
    </row>
    <row r="487" spans="1:10" ht="15" thickTop="1" x14ac:dyDescent="0.2">
      <c r="A487" s="56"/>
      <c r="B487" s="56"/>
      <c r="C487" s="56"/>
      <c r="D487" s="56"/>
      <c r="E487" s="56"/>
      <c r="F487" s="56"/>
      <c r="G487" s="56"/>
      <c r="H487" s="56"/>
      <c r="I487" s="56"/>
      <c r="J487" s="56"/>
    </row>
    <row r="488" spans="1:10" x14ac:dyDescent="0.2">
      <c r="A488" s="78" t="s">
        <v>182</v>
      </c>
      <c r="B488" s="78"/>
      <c r="C488" s="78"/>
      <c r="D488" s="78" t="s">
        <v>183</v>
      </c>
      <c r="E488" s="78"/>
      <c r="F488" s="94"/>
      <c r="G488" s="95"/>
      <c r="H488" s="69"/>
      <c r="I488" s="78"/>
      <c r="J488" s="51">
        <v>8097865.7999999998</v>
      </c>
    </row>
    <row r="489" spans="1:10" ht="15" x14ac:dyDescent="0.2">
      <c r="A489" s="79" t="s">
        <v>184</v>
      </c>
      <c r="B489" s="84" t="s">
        <v>6</v>
      </c>
      <c r="C489" s="79" t="s">
        <v>7</v>
      </c>
      <c r="D489" s="79" t="s">
        <v>8</v>
      </c>
      <c r="E489" s="96" t="s">
        <v>344</v>
      </c>
      <c r="F489" s="97"/>
      <c r="G489" s="85" t="s">
        <v>9</v>
      </c>
      <c r="H489" s="84" t="s">
        <v>10</v>
      </c>
      <c r="I489" s="84" t="s">
        <v>11</v>
      </c>
      <c r="J489" s="84" t="s">
        <v>13</v>
      </c>
    </row>
    <row r="490" spans="1:10" ht="38.25" x14ac:dyDescent="0.2">
      <c r="A490" s="80" t="s">
        <v>345</v>
      </c>
      <c r="B490" s="53" t="s">
        <v>185</v>
      </c>
      <c r="C490" s="80" t="s">
        <v>23</v>
      </c>
      <c r="D490" s="80" t="s">
        <v>186</v>
      </c>
      <c r="E490" s="98" t="s">
        <v>573</v>
      </c>
      <c r="F490" s="99"/>
      <c r="G490" s="52" t="s">
        <v>187</v>
      </c>
      <c r="H490" s="55">
        <v>1</v>
      </c>
      <c r="I490" s="54">
        <f>SUM(J491:J492)</f>
        <v>84.13</v>
      </c>
      <c r="J490" s="129">
        <f>ROUND((H490*I490),2)</f>
        <v>84.13</v>
      </c>
    </row>
    <row r="491" spans="1:10" x14ac:dyDescent="0.2">
      <c r="A491" s="82" t="s">
        <v>346</v>
      </c>
      <c r="B491" s="62" t="s">
        <v>359</v>
      </c>
      <c r="C491" s="82" t="s">
        <v>23</v>
      </c>
      <c r="D491" s="82" t="s">
        <v>360</v>
      </c>
      <c r="E491" s="108" t="s">
        <v>358</v>
      </c>
      <c r="F491" s="109"/>
      <c r="G491" s="61" t="s">
        <v>297</v>
      </c>
      <c r="H491" s="64">
        <v>1.8</v>
      </c>
      <c r="I491" s="63">
        <v>15.79</v>
      </c>
      <c r="J491" s="63">
        <f>ROUND((H491*I491),2)</f>
        <v>28.42</v>
      </c>
    </row>
    <row r="492" spans="1:10" x14ac:dyDescent="0.2">
      <c r="A492" s="82" t="s">
        <v>346</v>
      </c>
      <c r="B492" s="62" t="s">
        <v>574</v>
      </c>
      <c r="C492" s="82" t="s">
        <v>23</v>
      </c>
      <c r="D492" s="82" t="s">
        <v>918</v>
      </c>
      <c r="E492" s="108" t="s">
        <v>363</v>
      </c>
      <c r="F492" s="109"/>
      <c r="G492" s="61" t="s">
        <v>133</v>
      </c>
      <c r="H492" s="64">
        <v>0.71428999999999998</v>
      </c>
      <c r="I492" s="63">
        <v>78</v>
      </c>
      <c r="J492" s="63">
        <f>ROUND((H492*I492),2)</f>
        <v>55.71</v>
      </c>
    </row>
    <row r="493" spans="1:10" x14ac:dyDescent="0.2">
      <c r="A493" s="81"/>
      <c r="B493" s="81"/>
      <c r="C493" s="81"/>
      <c r="D493" s="81"/>
      <c r="E493" s="81" t="s">
        <v>348</v>
      </c>
      <c r="F493" s="67">
        <f>J491</f>
        <v>28.42</v>
      </c>
      <c r="G493" s="81" t="s">
        <v>349</v>
      </c>
      <c r="H493" s="67">
        <v>0</v>
      </c>
      <c r="I493" s="81" t="s">
        <v>350</v>
      </c>
      <c r="J493" s="67">
        <f>F493</f>
        <v>28.42</v>
      </c>
    </row>
    <row r="494" spans="1:10" x14ac:dyDescent="0.2">
      <c r="A494" s="81"/>
      <c r="B494" s="81"/>
      <c r="C494" s="81"/>
      <c r="D494" s="81"/>
      <c r="E494" s="81" t="s">
        <v>351</v>
      </c>
      <c r="F494" s="67">
        <f>ROUND((J490*0.2421),2)-0.01</f>
        <v>20.36</v>
      </c>
      <c r="G494" s="81"/>
      <c r="H494" s="107" t="s">
        <v>352</v>
      </c>
      <c r="I494" s="107"/>
      <c r="J494" s="188">
        <f>J490+F494</f>
        <v>104.49</v>
      </c>
    </row>
    <row r="495" spans="1:10" ht="15" thickBot="1" x14ac:dyDescent="0.25">
      <c r="A495" s="76"/>
      <c r="B495" s="76"/>
      <c r="C495" s="76"/>
      <c r="D495" s="76"/>
      <c r="E495" s="76"/>
      <c r="F495" s="76"/>
      <c r="G495" s="76" t="s">
        <v>353</v>
      </c>
      <c r="H495" s="65">
        <v>2000</v>
      </c>
      <c r="I495" s="76" t="s">
        <v>354</v>
      </c>
      <c r="J495" s="189">
        <f>J494*H495</f>
        <v>208980</v>
      </c>
    </row>
    <row r="496" spans="1:10" ht="15" thickTop="1" x14ac:dyDescent="0.2">
      <c r="A496" s="56"/>
      <c r="B496" s="56"/>
      <c r="C496" s="56"/>
      <c r="D496" s="56"/>
      <c r="E496" s="56"/>
      <c r="F496" s="56"/>
      <c r="G496" s="56"/>
      <c r="H496" s="56"/>
      <c r="I496" s="56"/>
      <c r="J496" s="56"/>
    </row>
    <row r="497" spans="1:10" ht="15" x14ac:dyDescent="0.2">
      <c r="A497" s="79" t="s">
        <v>188</v>
      </c>
      <c r="B497" s="84" t="s">
        <v>6</v>
      </c>
      <c r="C497" s="79" t="s">
        <v>7</v>
      </c>
      <c r="D497" s="79" t="s">
        <v>8</v>
      </c>
      <c r="E497" s="96" t="s">
        <v>344</v>
      </c>
      <c r="F497" s="97"/>
      <c r="G497" s="85" t="s">
        <v>9</v>
      </c>
      <c r="H497" s="84" t="s">
        <v>10</v>
      </c>
      <c r="I497" s="84" t="s">
        <v>11</v>
      </c>
      <c r="J497" s="84" t="s">
        <v>13</v>
      </c>
    </row>
    <row r="498" spans="1:10" ht="38.25" x14ac:dyDescent="0.2">
      <c r="A498" s="80" t="s">
        <v>345</v>
      </c>
      <c r="B498" s="53" t="s">
        <v>189</v>
      </c>
      <c r="C498" s="80" t="s">
        <v>23</v>
      </c>
      <c r="D498" s="80" t="s">
        <v>190</v>
      </c>
      <c r="E498" s="98" t="s">
        <v>573</v>
      </c>
      <c r="F498" s="99"/>
      <c r="G498" s="52" t="s">
        <v>133</v>
      </c>
      <c r="H498" s="55">
        <v>1</v>
      </c>
      <c r="I498" s="54">
        <f>SUM(J499:J502)</f>
        <v>195.03</v>
      </c>
      <c r="J498" s="129">
        <f>ROUND((H498*I498),2)</f>
        <v>195.03</v>
      </c>
    </row>
    <row r="499" spans="1:10" x14ac:dyDescent="0.2">
      <c r="A499" s="82" t="s">
        <v>346</v>
      </c>
      <c r="B499" s="62" t="s">
        <v>574</v>
      </c>
      <c r="C499" s="82" t="s">
        <v>23</v>
      </c>
      <c r="D499" s="82" t="s">
        <v>918</v>
      </c>
      <c r="E499" s="108" t="s">
        <v>363</v>
      </c>
      <c r="F499" s="109"/>
      <c r="G499" s="61" t="s">
        <v>133</v>
      </c>
      <c r="H499" s="64">
        <v>1</v>
      </c>
      <c r="I499" s="63">
        <v>78</v>
      </c>
      <c r="J499" s="63">
        <f t="shared" ref="J499:J502" si="0">ROUND((H499*I499),2)</f>
        <v>78</v>
      </c>
    </row>
    <row r="500" spans="1:10" x14ac:dyDescent="0.2">
      <c r="A500" s="82" t="s">
        <v>346</v>
      </c>
      <c r="B500" s="62" t="s">
        <v>389</v>
      </c>
      <c r="C500" s="82" t="s">
        <v>23</v>
      </c>
      <c r="D500" s="82" t="s">
        <v>390</v>
      </c>
      <c r="E500" s="108" t="s">
        <v>358</v>
      </c>
      <c r="F500" s="109"/>
      <c r="G500" s="61" t="s">
        <v>297</v>
      </c>
      <c r="H500" s="64">
        <v>2.5</v>
      </c>
      <c r="I500" s="63">
        <v>22.52</v>
      </c>
      <c r="J500" s="63">
        <f t="shared" si="0"/>
        <v>56.3</v>
      </c>
    </row>
    <row r="501" spans="1:10" x14ac:dyDescent="0.2">
      <c r="A501" s="82" t="s">
        <v>346</v>
      </c>
      <c r="B501" s="62" t="s">
        <v>359</v>
      </c>
      <c r="C501" s="82" t="s">
        <v>23</v>
      </c>
      <c r="D501" s="82" t="s">
        <v>360</v>
      </c>
      <c r="E501" s="108" t="s">
        <v>358</v>
      </c>
      <c r="F501" s="109"/>
      <c r="G501" s="61" t="s">
        <v>297</v>
      </c>
      <c r="H501" s="64">
        <v>2.5</v>
      </c>
      <c r="I501" s="63">
        <v>15.79</v>
      </c>
      <c r="J501" s="63">
        <f t="shared" si="0"/>
        <v>39.479999999999997</v>
      </c>
    </row>
    <row r="502" spans="1:10" x14ac:dyDescent="0.2">
      <c r="A502" s="82" t="s">
        <v>346</v>
      </c>
      <c r="B502" s="62" t="s">
        <v>575</v>
      </c>
      <c r="C502" s="82" t="s">
        <v>23</v>
      </c>
      <c r="D502" s="82" t="s">
        <v>919</v>
      </c>
      <c r="E502" s="108" t="s">
        <v>363</v>
      </c>
      <c r="F502" s="109"/>
      <c r="G502" s="61" t="s">
        <v>133</v>
      </c>
      <c r="H502" s="64">
        <v>0.25</v>
      </c>
      <c r="I502" s="63">
        <v>85</v>
      </c>
      <c r="J502" s="63">
        <f t="shared" si="0"/>
        <v>21.25</v>
      </c>
    </row>
    <row r="503" spans="1:10" x14ac:dyDescent="0.2">
      <c r="A503" s="81"/>
      <c r="B503" s="81"/>
      <c r="C503" s="81"/>
      <c r="D503" s="81"/>
      <c r="E503" s="81" t="s">
        <v>348</v>
      </c>
      <c r="F503" s="67">
        <f>J500+J501</f>
        <v>95.78</v>
      </c>
      <c r="G503" s="81" t="s">
        <v>349</v>
      </c>
      <c r="H503" s="67">
        <v>0</v>
      </c>
      <c r="I503" s="81" t="s">
        <v>350</v>
      </c>
      <c r="J503" s="67">
        <f>F503</f>
        <v>95.78</v>
      </c>
    </row>
    <row r="504" spans="1:10" x14ac:dyDescent="0.2">
      <c r="A504" s="81"/>
      <c r="B504" s="81"/>
      <c r="C504" s="81"/>
      <c r="D504" s="81"/>
      <c r="E504" s="81" t="s">
        <v>351</v>
      </c>
      <c r="F504" s="67">
        <f>ROUND((J498*0.2421),2)-0.01</f>
        <v>47.21</v>
      </c>
      <c r="G504" s="81"/>
      <c r="H504" s="107" t="s">
        <v>352</v>
      </c>
      <c r="I504" s="107"/>
      <c r="J504" s="188">
        <f>J498+F504</f>
        <v>242.24</v>
      </c>
    </row>
    <row r="505" spans="1:10" ht="15" thickBot="1" x14ac:dyDescent="0.25">
      <c r="A505" s="76"/>
      <c r="B505" s="76"/>
      <c r="C505" s="76"/>
      <c r="D505" s="76"/>
      <c r="E505" s="76"/>
      <c r="F505" s="76"/>
      <c r="G505" s="76" t="s">
        <v>353</v>
      </c>
      <c r="H505" s="65">
        <v>10000</v>
      </c>
      <c r="I505" s="76" t="s">
        <v>354</v>
      </c>
      <c r="J505" s="189">
        <f>J504*H505</f>
        <v>2422400</v>
      </c>
    </row>
    <row r="506" spans="1:10" ht="15" thickTop="1" x14ac:dyDescent="0.2">
      <c r="A506" s="56"/>
      <c r="B506" s="56"/>
      <c r="C506" s="56"/>
      <c r="D506" s="56"/>
      <c r="E506" s="56"/>
      <c r="F506" s="56"/>
      <c r="G506" s="56"/>
      <c r="H506" s="56"/>
      <c r="I506" s="56"/>
      <c r="J506" s="56"/>
    </row>
    <row r="507" spans="1:10" ht="15" x14ac:dyDescent="0.2">
      <c r="A507" s="79" t="s">
        <v>191</v>
      </c>
      <c r="B507" s="84" t="s">
        <v>6</v>
      </c>
      <c r="C507" s="79" t="s">
        <v>7</v>
      </c>
      <c r="D507" s="79" t="s">
        <v>8</v>
      </c>
      <c r="E507" s="96" t="s">
        <v>344</v>
      </c>
      <c r="F507" s="97"/>
      <c r="G507" s="85" t="s">
        <v>9</v>
      </c>
      <c r="H507" s="84" t="s">
        <v>10</v>
      </c>
      <c r="I507" s="84" t="s">
        <v>11</v>
      </c>
      <c r="J507" s="84" t="s">
        <v>13</v>
      </c>
    </row>
    <row r="508" spans="1:10" ht="51" x14ac:dyDescent="0.2">
      <c r="A508" s="80" t="s">
        <v>345</v>
      </c>
      <c r="B508" s="53" t="s">
        <v>192</v>
      </c>
      <c r="C508" s="80" t="s">
        <v>23</v>
      </c>
      <c r="D508" s="80" t="s">
        <v>193</v>
      </c>
      <c r="E508" s="98" t="s">
        <v>576</v>
      </c>
      <c r="F508" s="99"/>
      <c r="G508" s="52" t="s">
        <v>133</v>
      </c>
      <c r="H508" s="55">
        <v>1</v>
      </c>
      <c r="I508" s="54">
        <f>SUM(J509:J510)</f>
        <v>116.58</v>
      </c>
      <c r="J508" s="129">
        <f>ROUND((H508*I508),2)</f>
        <v>116.58</v>
      </c>
    </row>
    <row r="509" spans="1:10" x14ac:dyDescent="0.2">
      <c r="A509" s="82" t="s">
        <v>346</v>
      </c>
      <c r="B509" s="62" t="s">
        <v>359</v>
      </c>
      <c r="C509" s="82" t="s">
        <v>23</v>
      </c>
      <c r="D509" s="82" t="s">
        <v>360</v>
      </c>
      <c r="E509" s="108" t="s">
        <v>358</v>
      </c>
      <c r="F509" s="109"/>
      <c r="G509" s="61" t="s">
        <v>297</v>
      </c>
      <c r="H509" s="64">
        <v>2</v>
      </c>
      <c r="I509" s="63">
        <v>15.79</v>
      </c>
      <c r="J509" s="63">
        <f t="shared" ref="J509:J510" si="1">ROUND((H509*I509),2)</f>
        <v>31.58</v>
      </c>
    </row>
    <row r="510" spans="1:10" x14ac:dyDescent="0.2">
      <c r="A510" s="82" t="s">
        <v>346</v>
      </c>
      <c r="B510" s="62" t="s">
        <v>577</v>
      </c>
      <c r="C510" s="82" t="s">
        <v>23</v>
      </c>
      <c r="D510" s="82" t="s">
        <v>920</v>
      </c>
      <c r="E510" s="108" t="s">
        <v>363</v>
      </c>
      <c r="F510" s="109"/>
      <c r="G510" s="61" t="s">
        <v>133</v>
      </c>
      <c r="H510" s="64">
        <v>1</v>
      </c>
      <c r="I510" s="63">
        <v>85</v>
      </c>
      <c r="J510" s="63">
        <f t="shared" si="1"/>
        <v>85</v>
      </c>
    </row>
    <row r="511" spans="1:10" x14ac:dyDescent="0.2">
      <c r="A511" s="81"/>
      <c r="B511" s="81"/>
      <c r="C511" s="81"/>
      <c r="D511" s="81"/>
      <c r="E511" s="81" t="s">
        <v>348</v>
      </c>
      <c r="F511" s="67">
        <f>J509</f>
        <v>31.58</v>
      </c>
      <c r="G511" s="81" t="s">
        <v>349</v>
      </c>
      <c r="H511" s="67">
        <v>0</v>
      </c>
      <c r="I511" s="81" t="s">
        <v>350</v>
      </c>
      <c r="J511" s="67">
        <f>F511</f>
        <v>31.58</v>
      </c>
    </row>
    <row r="512" spans="1:10" x14ac:dyDescent="0.2">
      <c r="A512" s="81"/>
      <c r="B512" s="81"/>
      <c r="C512" s="81"/>
      <c r="D512" s="81"/>
      <c r="E512" s="81" t="s">
        <v>351</v>
      </c>
      <c r="F512" s="67">
        <f>ROUND((J508*0.2421),2)</f>
        <v>28.22</v>
      </c>
      <c r="G512" s="81"/>
      <c r="H512" s="107" t="s">
        <v>352</v>
      </c>
      <c r="I512" s="107"/>
      <c r="J512" s="67">
        <f>J508+F512</f>
        <v>144.80000000000001</v>
      </c>
    </row>
    <row r="513" spans="1:10" ht="15" thickBot="1" x14ac:dyDescent="0.25">
      <c r="A513" s="76"/>
      <c r="B513" s="76"/>
      <c r="C513" s="76"/>
      <c r="D513" s="76"/>
      <c r="E513" s="76"/>
      <c r="F513" s="76"/>
      <c r="G513" s="76" t="s">
        <v>353</v>
      </c>
      <c r="H513" s="65">
        <v>3500</v>
      </c>
      <c r="I513" s="76" t="s">
        <v>354</v>
      </c>
      <c r="J513" s="77">
        <f>J512*H513</f>
        <v>506800.00000000006</v>
      </c>
    </row>
    <row r="514" spans="1:10" ht="15" thickTop="1" x14ac:dyDescent="0.2">
      <c r="A514" s="56"/>
      <c r="B514" s="56"/>
      <c r="C514" s="56"/>
      <c r="D514" s="56"/>
      <c r="E514" s="56"/>
      <c r="F514" s="56"/>
      <c r="G514" s="56"/>
      <c r="H514" s="56"/>
      <c r="I514" s="56"/>
      <c r="J514" s="56"/>
    </row>
    <row r="515" spans="1:10" ht="15" x14ac:dyDescent="0.2">
      <c r="A515" s="79" t="s">
        <v>194</v>
      </c>
      <c r="B515" s="84" t="s">
        <v>6</v>
      </c>
      <c r="C515" s="79" t="s">
        <v>7</v>
      </c>
      <c r="D515" s="79" t="s">
        <v>8</v>
      </c>
      <c r="E515" s="96" t="s">
        <v>344</v>
      </c>
      <c r="F515" s="97"/>
      <c r="G515" s="85" t="s">
        <v>9</v>
      </c>
      <c r="H515" s="84" t="s">
        <v>10</v>
      </c>
      <c r="I515" s="84" t="s">
        <v>11</v>
      </c>
      <c r="J515" s="84" t="s">
        <v>13</v>
      </c>
    </row>
    <row r="516" spans="1:10" ht="51" x14ac:dyDescent="0.2">
      <c r="A516" s="80" t="s">
        <v>345</v>
      </c>
      <c r="B516" s="53" t="s">
        <v>195</v>
      </c>
      <c r="C516" s="80" t="s">
        <v>23</v>
      </c>
      <c r="D516" s="80" t="s">
        <v>196</v>
      </c>
      <c r="E516" s="98" t="s">
        <v>543</v>
      </c>
      <c r="F516" s="99"/>
      <c r="G516" s="52" t="s">
        <v>197</v>
      </c>
      <c r="H516" s="55">
        <v>1</v>
      </c>
      <c r="I516" s="54">
        <v>1.02</v>
      </c>
      <c r="J516" s="54">
        <v>1.02</v>
      </c>
    </row>
    <row r="517" spans="1:10" x14ac:dyDescent="0.2">
      <c r="A517" s="82" t="s">
        <v>346</v>
      </c>
      <c r="B517" s="62" t="s">
        <v>359</v>
      </c>
      <c r="C517" s="82" t="s">
        <v>23</v>
      </c>
      <c r="D517" s="82" t="s">
        <v>360</v>
      </c>
      <c r="E517" s="108" t="s">
        <v>358</v>
      </c>
      <c r="F517" s="109"/>
      <c r="G517" s="61" t="s">
        <v>297</v>
      </c>
      <c r="H517" s="64">
        <v>1.5900000000000001E-3</v>
      </c>
      <c r="I517" s="63">
        <v>15.79</v>
      </c>
      <c r="J517" s="63">
        <v>0.02</v>
      </c>
    </row>
    <row r="518" spans="1:10" x14ac:dyDescent="0.2">
      <c r="A518" s="82" t="s">
        <v>346</v>
      </c>
      <c r="B518" s="62" t="s">
        <v>299</v>
      </c>
      <c r="C518" s="82" t="s">
        <v>23</v>
      </c>
      <c r="D518" s="82" t="s">
        <v>530</v>
      </c>
      <c r="E518" s="108" t="s">
        <v>472</v>
      </c>
      <c r="F518" s="109"/>
      <c r="G518" s="61" t="s">
        <v>297</v>
      </c>
      <c r="H518" s="64">
        <v>6.0499999999999998E-3</v>
      </c>
      <c r="I518" s="63">
        <v>163.18</v>
      </c>
      <c r="J518" s="63">
        <v>0.98</v>
      </c>
    </row>
    <row r="519" spans="1:10" x14ac:dyDescent="0.2">
      <c r="A519" s="82" t="s">
        <v>346</v>
      </c>
      <c r="B519" s="62" t="s">
        <v>578</v>
      </c>
      <c r="C519" s="82" t="s">
        <v>23</v>
      </c>
      <c r="D519" s="82" t="s">
        <v>526</v>
      </c>
      <c r="E519" s="108" t="s">
        <v>472</v>
      </c>
      <c r="F519" s="109"/>
      <c r="G519" s="61" t="s">
        <v>297</v>
      </c>
      <c r="H519" s="64">
        <v>3.2000000000000003E-4</v>
      </c>
      <c r="I519" s="63">
        <v>70.89</v>
      </c>
      <c r="J519" s="63">
        <v>0.02</v>
      </c>
    </row>
    <row r="520" spans="1:10" x14ac:dyDescent="0.2">
      <c r="A520" s="81"/>
      <c r="B520" s="81"/>
      <c r="C520" s="81"/>
      <c r="D520" s="81"/>
      <c r="E520" s="81" t="s">
        <v>348</v>
      </c>
      <c r="F520" s="67">
        <v>0.02</v>
      </c>
      <c r="G520" s="81" t="s">
        <v>349</v>
      </c>
      <c r="H520" s="67">
        <v>0</v>
      </c>
      <c r="I520" s="81" t="s">
        <v>350</v>
      </c>
      <c r="J520" s="67">
        <v>0.02</v>
      </c>
    </row>
    <row r="521" spans="1:10" x14ac:dyDescent="0.2">
      <c r="A521" s="81"/>
      <c r="B521" s="81"/>
      <c r="C521" s="81"/>
      <c r="D521" s="81"/>
      <c r="E521" s="81" t="s">
        <v>351</v>
      </c>
      <c r="F521" s="67">
        <v>0.24</v>
      </c>
      <c r="G521" s="81"/>
      <c r="H521" s="107" t="s">
        <v>352</v>
      </c>
      <c r="I521" s="107"/>
      <c r="J521" s="67">
        <v>1.26</v>
      </c>
    </row>
    <row r="522" spans="1:10" ht="15" thickBot="1" x14ac:dyDescent="0.25">
      <c r="A522" s="76"/>
      <c r="B522" s="76"/>
      <c r="C522" s="76"/>
      <c r="D522" s="76"/>
      <c r="E522" s="76"/>
      <c r="F522" s="76"/>
      <c r="G522" s="76" t="s">
        <v>353</v>
      </c>
      <c r="H522" s="65">
        <v>378000</v>
      </c>
      <c r="I522" s="76" t="s">
        <v>354</v>
      </c>
      <c r="J522" s="77">
        <v>476280</v>
      </c>
    </row>
    <row r="523" spans="1:10" ht="15" thickTop="1" x14ac:dyDescent="0.2">
      <c r="A523" s="56"/>
      <c r="B523" s="56"/>
      <c r="C523" s="56"/>
      <c r="D523" s="56"/>
      <c r="E523" s="56"/>
      <c r="F523" s="56"/>
      <c r="G523" s="56"/>
      <c r="H523" s="56"/>
      <c r="I523" s="56"/>
      <c r="J523" s="56"/>
    </row>
    <row r="524" spans="1:10" ht="15" x14ac:dyDescent="0.2">
      <c r="A524" s="79" t="s">
        <v>198</v>
      </c>
      <c r="B524" s="84" t="s">
        <v>6</v>
      </c>
      <c r="C524" s="79" t="s">
        <v>7</v>
      </c>
      <c r="D524" s="79" t="s">
        <v>8</v>
      </c>
      <c r="E524" s="96" t="s">
        <v>344</v>
      </c>
      <c r="F524" s="97"/>
      <c r="G524" s="85" t="s">
        <v>9</v>
      </c>
      <c r="H524" s="84" t="s">
        <v>10</v>
      </c>
      <c r="I524" s="84" t="s">
        <v>11</v>
      </c>
      <c r="J524" s="84" t="s">
        <v>13</v>
      </c>
    </row>
    <row r="525" spans="1:10" ht="38.25" x14ac:dyDescent="0.2">
      <c r="A525" s="80" t="s">
        <v>345</v>
      </c>
      <c r="B525" s="53" t="s">
        <v>199</v>
      </c>
      <c r="C525" s="80" t="s">
        <v>23</v>
      </c>
      <c r="D525" s="80" t="s">
        <v>200</v>
      </c>
      <c r="E525" s="98" t="s">
        <v>579</v>
      </c>
      <c r="F525" s="99"/>
      <c r="G525" s="52" t="s">
        <v>28</v>
      </c>
      <c r="H525" s="55">
        <v>1</v>
      </c>
      <c r="I525" s="54">
        <v>35.06</v>
      </c>
      <c r="J525" s="54">
        <v>35.06</v>
      </c>
    </row>
    <row r="526" spans="1:10" x14ac:dyDescent="0.2">
      <c r="A526" s="82" t="s">
        <v>346</v>
      </c>
      <c r="B526" s="62" t="s">
        <v>359</v>
      </c>
      <c r="C526" s="82" t="s">
        <v>23</v>
      </c>
      <c r="D526" s="82" t="s">
        <v>360</v>
      </c>
      <c r="E526" s="108" t="s">
        <v>358</v>
      </c>
      <c r="F526" s="109"/>
      <c r="G526" s="61" t="s">
        <v>297</v>
      </c>
      <c r="H526" s="64">
        <v>0.44</v>
      </c>
      <c r="I526" s="63">
        <v>15.79</v>
      </c>
      <c r="J526" s="63">
        <v>6.94</v>
      </c>
    </row>
    <row r="527" spans="1:10" ht="25.5" x14ac:dyDescent="0.2">
      <c r="A527" s="82" t="s">
        <v>346</v>
      </c>
      <c r="B527" s="62" t="s">
        <v>483</v>
      </c>
      <c r="C527" s="82" t="s">
        <v>23</v>
      </c>
      <c r="D527" s="82" t="s">
        <v>484</v>
      </c>
      <c r="E527" s="108" t="s">
        <v>472</v>
      </c>
      <c r="F527" s="109"/>
      <c r="G527" s="61" t="s">
        <v>297</v>
      </c>
      <c r="H527" s="64">
        <v>2.5000000000000001E-2</v>
      </c>
      <c r="I527" s="63">
        <v>8.67</v>
      </c>
      <c r="J527" s="63">
        <v>0.21</v>
      </c>
    </row>
    <row r="528" spans="1:10" ht="25.5" x14ac:dyDescent="0.2">
      <c r="A528" s="82" t="s">
        <v>346</v>
      </c>
      <c r="B528" s="62" t="s">
        <v>485</v>
      </c>
      <c r="C528" s="82" t="s">
        <v>23</v>
      </c>
      <c r="D528" s="82" t="s">
        <v>486</v>
      </c>
      <c r="E528" s="108" t="s">
        <v>472</v>
      </c>
      <c r="F528" s="109"/>
      <c r="G528" s="61" t="s">
        <v>297</v>
      </c>
      <c r="H528" s="64">
        <v>3.4000000000000002E-2</v>
      </c>
      <c r="I528" s="63">
        <v>1.58</v>
      </c>
      <c r="J528" s="63">
        <v>0.05</v>
      </c>
    </row>
    <row r="529" spans="1:10" x14ac:dyDescent="0.2">
      <c r="A529" s="82" t="s">
        <v>346</v>
      </c>
      <c r="B529" s="62" t="s">
        <v>389</v>
      </c>
      <c r="C529" s="82" t="s">
        <v>23</v>
      </c>
      <c r="D529" s="82" t="s">
        <v>390</v>
      </c>
      <c r="E529" s="108" t="s">
        <v>358</v>
      </c>
      <c r="F529" s="109"/>
      <c r="G529" s="61" t="s">
        <v>297</v>
      </c>
      <c r="H529" s="64">
        <v>0.11</v>
      </c>
      <c r="I529" s="63">
        <v>22.52</v>
      </c>
      <c r="J529" s="63">
        <v>2.4700000000000002</v>
      </c>
    </row>
    <row r="530" spans="1:10" x14ac:dyDescent="0.2">
      <c r="A530" s="82" t="s">
        <v>346</v>
      </c>
      <c r="B530" s="62" t="s">
        <v>487</v>
      </c>
      <c r="C530" s="82" t="s">
        <v>23</v>
      </c>
      <c r="D530" s="82" t="s">
        <v>488</v>
      </c>
      <c r="E530" s="108" t="s">
        <v>363</v>
      </c>
      <c r="F530" s="109"/>
      <c r="G530" s="61" t="s">
        <v>41</v>
      </c>
      <c r="H530" s="64">
        <v>2E-3</v>
      </c>
      <c r="I530" s="63">
        <v>197.2</v>
      </c>
      <c r="J530" s="63">
        <v>0.39</v>
      </c>
    </row>
    <row r="531" spans="1:10" ht="25.5" x14ac:dyDescent="0.2">
      <c r="A531" s="82" t="s">
        <v>346</v>
      </c>
      <c r="B531" s="62" t="s">
        <v>580</v>
      </c>
      <c r="C531" s="82" t="s">
        <v>23</v>
      </c>
      <c r="D531" s="82" t="s">
        <v>581</v>
      </c>
      <c r="E531" s="108" t="s">
        <v>363</v>
      </c>
      <c r="F531" s="109"/>
      <c r="G531" s="61" t="s">
        <v>133</v>
      </c>
      <c r="H531" s="64">
        <v>0.05</v>
      </c>
      <c r="I531" s="63">
        <v>500</v>
      </c>
      <c r="J531" s="63">
        <v>25</v>
      </c>
    </row>
    <row r="532" spans="1:10" x14ac:dyDescent="0.2">
      <c r="A532" s="81"/>
      <c r="B532" s="81"/>
      <c r="C532" s="81"/>
      <c r="D532" s="81"/>
      <c r="E532" s="81" t="s">
        <v>348</v>
      </c>
      <c r="F532" s="67">
        <v>9.41</v>
      </c>
      <c r="G532" s="81" t="s">
        <v>349</v>
      </c>
      <c r="H532" s="67">
        <v>0</v>
      </c>
      <c r="I532" s="81" t="s">
        <v>350</v>
      </c>
      <c r="J532" s="67">
        <v>9.41</v>
      </c>
    </row>
    <row r="533" spans="1:10" x14ac:dyDescent="0.2">
      <c r="A533" s="81"/>
      <c r="B533" s="81"/>
      <c r="C533" s="81"/>
      <c r="D533" s="81"/>
      <c r="E533" s="81" t="s">
        <v>351</v>
      </c>
      <c r="F533" s="67">
        <v>8.48</v>
      </c>
      <c r="G533" s="81"/>
      <c r="H533" s="107" t="s">
        <v>352</v>
      </c>
      <c r="I533" s="107"/>
      <c r="J533" s="67">
        <v>43.54</v>
      </c>
    </row>
    <row r="534" spans="1:10" ht="15" thickBot="1" x14ac:dyDescent="0.25">
      <c r="A534" s="76"/>
      <c r="B534" s="76"/>
      <c r="C534" s="76"/>
      <c r="D534" s="76"/>
      <c r="E534" s="76"/>
      <c r="F534" s="76"/>
      <c r="G534" s="76" t="s">
        <v>353</v>
      </c>
      <c r="H534" s="65">
        <v>60000</v>
      </c>
      <c r="I534" s="76" t="s">
        <v>354</v>
      </c>
      <c r="J534" s="77">
        <v>2612400</v>
      </c>
    </row>
    <row r="535" spans="1:10" ht="15" thickTop="1" x14ac:dyDescent="0.2">
      <c r="A535" s="56"/>
      <c r="B535" s="56"/>
      <c r="C535" s="56"/>
      <c r="D535" s="56"/>
      <c r="E535" s="56"/>
      <c r="F535" s="56"/>
      <c r="G535" s="56"/>
      <c r="H535" s="56"/>
      <c r="I535" s="56"/>
      <c r="J535" s="56"/>
    </row>
    <row r="536" spans="1:10" ht="15" x14ac:dyDescent="0.2">
      <c r="A536" s="79" t="s">
        <v>201</v>
      </c>
      <c r="B536" s="84" t="s">
        <v>6</v>
      </c>
      <c r="C536" s="79" t="s">
        <v>7</v>
      </c>
      <c r="D536" s="79" t="s">
        <v>8</v>
      </c>
      <c r="E536" s="96" t="s">
        <v>344</v>
      </c>
      <c r="F536" s="97"/>
      <c r="G536" s="85" t="s">
        <v>9</v>
      </c>
      <c r="H536" s="84" t="s">
        <v>10</v>
      </c>
      <c r="I536" s="84" t="s">
        <v>11</v>
      </c>
      <c r="J536" s="84" t="s">
        <v>13</v>
      </c>
    </row>
    <row r="537" spans="1:10" ht="51" x14ac:dyDescent="0.2">
      <c r="A537" s="80" t="s">
        <v>345</v>
      </c>
      <c r="B537" s="53" t="s">
        <v>202</v>
      </c>
      <c r="C537" s="80" t="s">
        <v>23</v>
      </c>
      <c r="D537" s="80" t="s">
        <v>203</v>
      </c>
      <c r="E537" s="98" t="s">
        <v>582</v>
      </c>
      <c r="F537" s="99"/>
      <c r="G537" s="52" t="s">
        <v>41</v>
      </c>
      <c r="H537" s="55">
        <v>1</v>
      </c>
      <c r="I537" s="54">
        <v>378.57</v>
      </c>
      <c r="J537" s="54">
        <v>378.57</v>
      </c>
    </row>
    <row r="538" spans="1:10" ht="63.75" x14ac:dyDescent="0.2">
      <c r="A538" s="83" t="s">
        <v>380</v>
      </c>
      <c r="B538" s="58" t="s">
        <v>259</v>
      </c>
      <c r="C538" s="83" t="s">
        <v>23</v>
      </c>
      <c r="D538" s="83" t="s">
        <v>583</v>
      </c>
      <c r="E538" s="110" t="s">
        <v>584</v>
      </c>
      <c r="F538" s="111"/>
      <c r="G538" s="57" t="s">
        <v>133</v>
      </c>
      <c r="H538" s="60">
        <v>1.4999999999999999E-2</v>
      </c>
      <c r="I538" s="59">
        <v>671.33</v>
      </c>
      <c r="J538" s="59">
        <v>10.06</v>
      </c>
    </row>
    <row r="539" spans="1:10" ht="51" x14ac:dyDescent="0.2">
      <c r="A539" s="83" t="s">
        <v>380</v>
      </c>
      <c r="B539" s="58" t="s">
        <v>519</v>
      </c>
      <c r="C539" s="83" t="s">
        <v>23</v>
      </c>
      <c r="D539" s="83" t="s">
        <v>520</v>
      </c>
      <c r="E539" s="110" t="s">
        <v>521</v>
      </c>
      <c r="F539" s="111"/>
      <c r="G539" s="57" t="s">
        <v>133</v>
      </c>
      <c r="H539" s="60">
        <v>5.0000000000000001E-3</v>
      </c>
      <c r="I539" s="59">
        <v>583.75</v>
      </c>
      <c r="J539" s="59">
        <v>2.91</v>
      </c>
    </row>
    <row r="540" spans="1:10" x14ac:dyDescent="0.2">
      <c r="A540" s="82" t="s">
        <v>346</v>
      </c>
      <c r="B540" s="62" t="s">
        <v>389</v>
      </c>
      <c r="C540" s="82" t="s">
        <v>23</v>
      </c>
      <c r="D540" s="82" t="s">
        <v>390</v>
      </c>
      <c r="E540" s="108" t="s">
        <v>358</v>
      </c>
      <c r="F540" s="109"/>
      <c r="G540" s="61" t="s">
        <v>297</v>
      </c>
      <c r="H540" s="64">
        <v>1</v>
      </c>
      <c r="I540" s="63">
        <v>22.52</v>
      </c>
      <c r="J540" s="63">
        <v>22.52</v>
      </c>
    </row>
    <row r="541" spans="1:10" x14ac:dyDescent="0.2">
      <c r="A541" s="82" t="s">
        <v>346</v>
      </c>
      <c r="B541" s="62" t="s">
        <v>359</v>
      </c>
      <c r="C541" s="82" t="s">
        <v>23</v>
      </c>
      <c r="D541" s="82" t="s">
        <v>360</v>
      </c>
      <c r="E541" s="108" t="s">
        <v>358</v>
      </c>
      <c r="F541" s="109"/>
      <c r="G541" s="61" t="s">
        <v>297</v>
      </c>
      <c r="H541" s="64">
        <v>2</v>
      </c>
      <c r="I541" s="63">
        <v>15.79</v>
      </c>
      <c r="J541" s="63">
        <v>31.58</v>
      </c>
    </row>
    <row r="542" spans="1:10" x14ac:dyDescent="0.2">
      <c r="A542" s="82" t="s">
        <v>346</v>
      </c>
      <c r="B542" s="62" t="s">
        <v>587</v>
      </c>
      <c r="C542" s="82" t="s">
        <v>23</v>
      </c>
      <c r="D542" s="82" t="s">
        <v>588</v>
      </c>
      <c r="E542" s="108" t="s">
        <v>363</v>
      </c>
      <c r="F542" s="109"/>
      <c r="G542" s="61" t="s">
        <v>41</v>
      </c>
      <c r="H542" s="64">
        <v>1</v>
      </c>
      <c r="I542" s="63">
        <v>150.25</v>
      </c>
      <c r="J542" s="63">
        <v>150.25</v>
      </c>
    </row>
    <row r="543" spans="1:10" x14ac:dyDescent="0.2">
      <c r="A543" s="82" t="s">
        <v>346</v>
      </c>
      <c r="B543" s="62" t="s">
        <v>585</v>
      </c>
      <c r="C543" s="82" t="s">
        <v>23</v>
      </c>
      <c r="D543" s="82" t="s">
        <v>586</v>
      </c>
      <c r="E543" s="108" t="s">
        <v>363</v>
      </c>
      <c r="F543" s="109"/>
      <c r="G543" s="61" t="s">
        <v>41</v>
      </c>
      <c r="H543" s="64">
        <v>1</v>
      </c>
      <c r="I543" s="63">
        <v>161.25</v>
      </c>
      <c r="J543" s="63">
        <v>161.25</v>
      </c>
    </row>
    <row r="544" spans="1:10" x14ac:dyDescent="0.2">
      <c r="A544" s="81"/>
      <c r="B544" s="81"/>
      <c r="C544" s="81"/>
      <c r="D544" s="81"/>
      <c r="E544" s="81" t="s">
        <v>348</v>
      </c>
      <c r="F544" s="67">
        <v>57.03</v>
      </c>
      <c r="G544" s="81" t="s">
        <v>349</v>
      </c>
      <c r="H544" s="67">
        <v>0</v>
      </c>
      <c r="I544" s="81" t="s">
        <v>350</v>
      </c>
      <c r="J544" s="67">
        <v>57.03</v>
      </c>
    </row>
    <row r="545" spans="1:10" x14ac:dyDescent="0.2">
      <c r="A545" s="81"/>
      <c r="B545" s="81"/>
      <c r="C545" s="81"/>
      <c r="D545" s="81"/>
      <c r="E545" s="81" t="s">
        <v>351</v>
      </c>
      <c r="F545" s="67">
        <v>91.65</v>
      </c>
      <c r="G545" s="81"/>
      <c r="H545" s="107" t="s">
        <v>352</v>
      </c>
      <c r="I545" s="107"/>
      <c r="J545" s="67">
        <v>470.22</v>
      </c>
    </row>
    <row r="546" spans="1:10" ht="15" thickBot="1" x14ac:dyDescent="0.25">
      <c r="A546" s="76"/>
      <c r="B546" s="76"/>
      <c r="C546" s="76"/>
      <c r="D546" s="76"/>
      <c r="E546" s="76"/>
      <c r="F546" s="76"/>
      <c r="G546" s="76" t="s">
        <v>353</v>
      </c>
      <c r="H546" s="65">
        <v>100</v>
      </c>
      <c r="I546" s="76" t="s">
        <v>354</v>
      </c>
      <c r="J546" s="77">
        <v>47022</v>
      </c>
    </row>
    <row r="547" spans="1:10" ht="15" thickTop="1" x14ac:dyDescent="0.2">
      <c r="A547" s="56"/>
      <c r="B547" s="56"/>
      <c r="C547" s="56"/>
      <c r="D547" s="56"/>
      <c r="E547" s="56"/>
      <c r="F547" s="56"/>
      <c r="G547" s="56"/>
      <c r="H547" s="56"/>
      <c r="I547" s="56"/>
      <c r="J547" s="56"/>
    </row>
    <row r="548" spans="1:10" ht="15" x14ac:dyDescent="0.2">
      <c r="A548" s="79" t="s">
        <v>204</v>
      </c>
      <c r="B548" s="84" t="s">
        <v>6</v>
      </c>
      <c r="C548" s="79" t="s">
        <v>7</v>
      </c>
      <c r="D548" s="79" t="s">
        <v>8</v>
      </c>
      <c r="E548" s="96" t="s">
        <v>344</v>
      </c>
      <c r="F548" s="97"/>
      <c r="G548" s="85" t="s">
        <v>9</v>
      </c>
      <c r="H548" s="84" t="s">
        <v>10</v>
      </c>
      <c r="I548" s="84" t="s">
        <v>11</v>
      </c>
      <c r="J548" s="84" t="s">
        <v>13</v>
      </c>
    </row>
    <row r="549" spans="1:10" ht="38.25" x14ac:dyDescent="0.2">
      <c r="A549" s="80" t="s">
        <v>345</v>
      </c>
      <c r="B549" s="53" t="s">
        <v>205</v>
      </c>
      <c r="C549" s="80" t="s">
        <v>23</v>
      </c>
      <c r="D549" s="80" t="s">
        <v>206</v>
      </c>
      <c r="E549" s="98" t="s">
        <v>589</v>
      </c>
      <c r="F549" s="99"/>
      <c r="G549" s="52" t="s">
        <v>41</v>
      </c>
      <c r="H549" s="55">
        <v>1</v>
      </c>
      <c r="I549" s="54">
        <v>127.05</v>
      </c>
      <c r="J549" s="54">
        <v>127.05</v>
      </c>
    </row>
    <row r="550" spans="1:10" ht="51" x14ac:dyDescent="0.2">
      <c r="A550" s="83" t="s">
        <v>380</v>
      </c>
      <c r="B550" s="58" t="s">
        <v>519</v>
      </c>
      <c r="C550" s="83" t="s">
        <v>23</v>
      </c>
      <c r="D550" s="83" t="s">
        <v>520</v>
      </c>
      <c r="E550" s="110" t="s">
        <v>521</v>
      </c>
      <c r="F550" s="111"/>
      <c r="G550" s="57" t="s">
        <v>133</v>
      </c>
      <c r="H550" s="60">
        <v>3.0000000000000001E-3</v>
      </c>
      <c r="I550" s="59">
        <v>583.75</v>
      </c>
      <c r="J550" s="59">
        <v>1.75</v>
      </c>
    </row>
    <row r="551" spans="1:10" x14ac:dyDescent="0.2">
      <c r="A551" s="82" t="s">
        <v>346</v>
      </c>
      <c r="B551" s="62" t="s">
        <v>359</v>
      </c>
      <c r="C551" s="82" t="s">
        <v>23</v>
      </c>
      <c r="D551" s="82" t="s">
        <v>360</v>
      </c>
      <c r="E551" s="108" t="s">
        <v>358</v>
      </c>
      <c r="F551" s="109"/>
      <c r="G551" s="61" t="s">
        <v>297</v>
      </c>
      <c r="H551" s="64">
        <v>1</v>
      </c>
      <c r="I551" s="63">
        <v>15.79</v>
      </c>
      <c r="J551" s="63">
        <v>15.79</v>
      </c>
    </row>
    <row r="552" spans="1:10" x14ac:dyDescent="0.2">
      <c r="A552" s="82" t="s">
        <v>346</v>
      </c>
      <c r="B552" s="62" t="s">
        <v>389</v>
      </c>
      <c r="C552" s="82" t="s">
        <v>23</v>
      </c>
      <c r="D552" s="82" t="s">
        <v>390</v>
      </c>
      <c r="E552" s="108" t="s">
        <v>358</v>
      </c>
      <c r="F552" s="109"/>
      <c r="G552" s="61" t="s">
        <v>297</v>
      </c>
      <c r="H552" s="64">
        <v>0.5</v>
      </c>
      <c r="I552" s="63">
        <v>22.52</v>
      </c>
      <c r="J552" s="63">
        <v>11.26</v>
      </c>
    </row>
    <row r="553" spans="1:10" x14ac:dyDescent="0.2">
      <c r="A553" s="82" t="s">
        <v>346</v>
      </c>
      <c r="B553" s="62" t="s">
        <v>590</v>
      </c>
      <c r="C553" s="82" t="s">
        <v>23</v>
      </c>
      <c r="D553" s="82" t="s">
        <v>591</v>
      </c>
      <c r="E553" s="108" t="s">
        <v>363</v>
      </c>
      <c r="F553" s="109"/>
      <c r="G553" s="61" t="s">
        <v>41</v>
      </c>
      <c r="H553" s="64">
        <v>1</v>
      </c>
      <c r="I553" s="63">
        <v>98.25</v>
      </c>
      <c r="J553" s="63">
        <v>98.25</v>
      </c>
    </row>
    <row r="554" spans="1:10" x14ac:dyDescent="0.2">
      <c r="A554" s="81"/>
      <c r="B554" s="81"/>
      <c r="C554" s="81"/>
      <c r="D554" s="81"/>
      <c r="E554" s="81" t="s">
        <v>348</v>
      </c>
      <c r="F554" s="67">
        <v>27.33</v>
      </c>
      <c r="G554" s="81" t="s">
        <v>349</v>
      </c>
      <c r="H554" s="67">
        <v>0</v>
      </c>
      <c r="I554" s="81" t="s">
        <v>350</v>
      </c>
      <c r="J554" s="67">
        <v>27.33</v>
      </c>
    </row>
    <row r="555" spans="1:10" x14ac:dyDescent="0.2">
      <c r="A555" s="81"/>
      <c r="B555" s="81"/>
      <c r="C555" s="81"/>
      <c r="D555" s="81"/>
      <c r="E555" s="81" t="s">
        <v>351</v>
      </c>
      <c r="F555" s="67">
        <v>30.75</v>
      </c>
      <c r="G555" s="81"/>
      <c r="H555" s="107" t="s">
        <v>352</v>
      </c>
      <c r="I555" s="107"/>
      <c r="J555" s="67">
        <v>157.80000000000001</v>
      </c>
    </row>
    <row r="556" spans="1:10" ht="15" thickBot="1" x14ac:dyDescent="0.25">
      <c r="A556" s="76"/>
      <c r="B556" s="76"/>
      <c r="C556" s="76"/>
      <c r="D556" s="76"/>
      <c r="E556" s="76"/>
      <c r="F556" s="76"/>
      <c r="G556" s="76" t="s">
        <v>353</v>
      </c>
      <c r="H556" s="65">
        <v>100</v>
      </c>
      <c r="I556" s="76" t="s">
        <v>354</v>
      </c>
      <c r="J556" s="77">
        <v>15780</v>
      </c>
    </row>
    <row r="557" spans="1:10" ht="15" thickTop="1" x14ac:dyDescent="0.2">
      <c r="A557" s="56"/>
      <c r="B557" s="56"/>
      <c r="C557" s="56"/>
      <c r="D557" s="56"/>
      <c r="E557" s="56"/>
      <c r="F557" s="56"/>
      <c r="G557" s="56"/>
      <c r="H557" s="56"/>
      <c r="I557" s="56"/>
      <c r="J557" s="56"/>
    </row>
    <row r="558" spans="1:10" ht="15" x14ac:dyDescent="0.2">
      <c r="A558" s="79" t="s">
        <v>207</v>
      </c>
      <c r="B558" s="84" t="s">
        <v>6</v>
      </c>
      <c r="C558" s="79" t="s">
        <v>7</v>
      </c>
      <c r="D558" s="79" t="s">
        <v>8</v>
      </c>
      <c r="E558" s="96" t="s">
        <v>344</v>
      </c>
      <c r="F558" s="97"/>
      <c r="G558" s="85" t="s">
        <v>9</v>
      </c>
      <c r="H558" s="84" t="s">
        <v>10</v>
      </c>
      <c r="I558" s="84" t="s">
        <v>11</v>
      </c>
      <c r="J558" s="84" t="s">
        <v>13</v>
      </c>
    </row>
    <row r="559" spans="1:10" ht="38.25" x14ac:dyDescent="0.2">
      <c r="A559" s="80" t="s">
        <v>345</v>
      </c>
      <c r="B559" s="53" t="s">
        <v>208</v>
      </c>
      <c r="C559" s="80" t="s">
        <v>23</v>
      </c>
      <c r="D559" s="80" t="s">
        <v>209</v>
      </c>
      <c r="E559" s="98" t="s">
        <v>592</v>
      </c>
      <c r="F559" s="99"/>
      <c r="G559" s="52" t="s">
        <v>28</v>
      </c>
      <c r="H559" s="55">
        <v>1</v>
      </c>
      <c r="I559" s="54">
        <v>909.83</v>
      </c>
      <c r="J559" s="54">
        <v>909.83</v>
      </c>
    </row>
    <row r="560" spans="1:10" ht="51" x14ac:dyDescent="0.2">
      <c r="A560" s="83" t="s">
        <v>380</v>
      </c>
      <c r="B560" s="58" t="s">
        <v>519</v>
      </c>
      <c r="C560" s="83" t="s">
        <v>23</v>
      </c>
      <c r="D560" s="83" t="s">
        <v>520</v>
      </c>
      <c r="E560" s="110" t="s">
        <v>521</v>
      </c>
      <c r="F560" s="111"/>
      <c r="G560" s="57" t="s">
        <v>133</v>
      </c>
      <c r="H560" s="60">
        <v>7.2999999999999995E-2</v>
      </c>
      <c r="I560" s="59">
        <v>583.75</v>
      </c>
      <c r="J560" s="59">
        <v>42.61</v>
      </c>
    </row>
    <row r="561" spans="1:10" ht="25.5" x14ac:dyDescent="0.2">
      <c r="A561" s="83" t="s">
        <v>380</v>
      </c>
      <c r="B561" s="58" t="s">
        <v>593</v>
      </c>
      <c r="C561" s="83" t="s">
        <v>23</v>
      </c>
      <c r="D561" s="83" t="s">
        <v>594</v>
      </c>
      <c r="E561" s="110" t="s">
        <v>595</v>
      </c>
      <c r="F561" s="111"/>
      <c r="G561" s="57" t="s">
        <v>20</v>
      </c>
      <c r="H561" s="60">
        <v>3.66</v>
      </c>
      <c r="I561" s="59">
        <v>182.67</v>
      </c>
      <c r="J561" s="59">
        <v>668.57</v>
      </c>
    </row>
    <row r="562" spans="1:10" ht="25.5" x14ac:dyDescent="0.2">
      <c r="A562" s="83" t="s">
        <v>380</v>
      </c>
      <c r="B562" s="58" t="s">
        <v>596</v>
      </c>
      <c r="C562" s="83" t="s">
        <v>23</v>
      </c>
      <c r="D562" s="83" t="s">
        <v>597</v>
      </c>
      <c r="E562" s="110" t="s">
        <v>598</v>
      </c>
      <c r="F562" s="111"/>
      <c r="G562" s="57" t="s">
        <v>133</v>
      </c>
      <c r="H562" s="60">
        <v>1.242</v>
      </c>
      <c r="I562" s="59">
        <v>47.37</v>
      </c>
      <c r="J562" s="59">
        <v>58.83</v>
      </c>
    </row>
    <row r="563" spans="1:10" x14ac:dyDescent="0.2">
      <c r="A563" s="82" t="s">
        <v>346</v>
      </c>
      <c r="B563" s="62" t="s">
        <v>389</v>
      </c>
      <c r="C563" s="82" t="s">
        <v>23</v>
      </c>
      <c r="D563" s="82" t="s">
        <v>390</v>
      </c>
      <c r="E563" s="108" t="s">
        <v>358</v>
      </c>
      <c r="F563" s="109"/>
      <c r="G563" s="61" t="s">
        <v>297</v>
      </c>
      <c r="H563" s="64">
        <v>3.65</v>
      </c>
      <c r="I563" s="63">
        <v>22.52</v>
      </c>
      <c r="J563" s="63">
        <v>82.19</v>
      </c>
    </row>
    <row r="564" spans="1:10" x14ac:dyDescent="0.2">
      <c r="A564" s="82" t="s">
        <v>346</v>
      </c>
      <c r="B564" s="62" t="s">
        <v>359</v>
      </c>
      <c r="C564" s="82" t="s">
        <v>23</v>
      </c>
      <c r="D564" s="82" t="s">
        <v>360</v>
      </c>
      <c r="E564" s="108" t="s">
        <v>358</v>
      </c>
      <c r="F564" s="109"/>
      <c r="G564" s="61" t="s">
        <v>297</v>
      </c>
      <c r="H564" s="64">
        <v>3.65</v>
      </c>
      <c r="I564" s="63">
        <v>15.79</v>
      </c>
      <c r="J564" s="63">
        <v>57.63</v>
      </c>
    </row>
    <row r="565" spans="1:10" x14ac:dyDescent="0.2">
      <c r="A565" s="81"/>
      <c r="B565" s="81"/>
      <c r="C565" s="81"/>
      <c r="D565" s="81"/>
      <c r="E565" s="81" t="s">
        <v>348</v>
      </c>
      <c r="F565" s="67">
        <v>573.64</v>
      </c>
      <c r="G565" s="81" t="s">
        <v>349</v>
      </c>
      <c r="H565" s="67">
        <v>0</v>
      </c>
      <c r="I565" s="81" t="s">
        <v>350</v>
      </c>
      <c r="J565" s="67">
        <v>573.64</v>
      </c>
    </row>
    <row r="566" spans="1:10" x14ac:dyDescent="0.2">
      <c r="A566" s="81"/>
      <c r="B566" s="81"/>
      <c r="C566" s="81"/>
      <c r="D566" s="81"/>
      <c r="E566" s="81" t="s">
        <v>351</v>
      </c>
      <c r="F566" s="67">
        <v>220.26</v>
      </c>
      <c r="G566" s="81"/>
      <c r="H566" s="107" t="s">
        <v>352</v>
      </c>
      <c r="I566" s="107"/>
      <c r="J566" s="67">
        <v>1130.0899999999999</v>
      </c>
    </row>
    <row r="567" spans="1:10" ht="15" thickBot="1" x14ac:dyDescent="0.25">
      <c r="A567" s="76"/>
      <c r="B567" s="76"/>
      <c r="C567" s="76"/>
      <c r="D567" s="76"/>
      <c r="E567" s="76"/>
      <c r="F567" s="76"/>
      <c r="G567" s="76" t="s">
        <v>353</v>
      </c>
      <c r="H567" s="65">
        <v>20</v>
      </c>
      <c r="I567" s="76" t="s">
        <v>354</v>
      </c>
      <c r="J567" s="77">
        <v>22601.8</v>
      </c>
    </row>
    <row r="568" spans="1:10" ht="15" thickTop="1" x14ac:dyDescent="0.2">
      <c r="A568" s="56"/>
      <c r="B568" s="56"/>
      <c r="C568" s="56"/>
      <c r="D568" s="56"/>
      <c r="E568" s="56"/>
      <c r="F568" s="56"/>
      <c r="G568" s="56"/>
      <c r="H568" s="56"/>
      <c r="I568" s="56"/>
      <c r="J568" s="56"/>
    </row>
    <row r="569" spans="1:10" ht="15" x14ac:dyDescent="0.2">
      <c r="A569" s="79" t="s">
        <v>210</v>
      </c>
      <c r="B569" s="84" t="s">
        <v>6</v>
      </c>
      <c r="C569" s="79" t="s">
        <v>7</v>
      </c>
      <c r="D569" s="79" t="s">
        <v>8</v>
      </c>
      <c r="E569" s="96" t="s">
        <v>344</v>
      </c>
      <c r="F569" s="97"/>
      <c r="G569" s="85" t="s">
        <v>9</v>
      </c>
      <c r="H569" s="84" t="s">
        <v>10</v>
      </c>
      <c r="I569" s="84" t="s">
        <v>11</v>
      </c>
      <c r="J569" s="84" t="s">
        <v>13</v>
      </c>
    </row>
    <row r="570" spans="1:10" ht="38.25" x14ac:dyDescent="0.2">
      <c r="A570" s="80" t="s">
        <v>345</v>
      </c>
      <c r="B570" s="53" t="s">
        <v>211</v>
      </c>
      <c r="C570" s="80" t="s">
        <v>23</v>
      </c>
      <c r="D570" s="80" t="s">
        <v>212</v>
      </c>
      <c r="E570" s="98" t="s">
        <v>592</v>
      </c>
      <c r="F570" s="99"/>
      <c r="G570" s="52" t="s">
        <v>28</v>
      </c>
      <c r="H570" s="55">
        <v>1</v>
      </c>
      <c r="I570" s="54">
        <v>1516.55</v>
      </c>
      <c r="J570" s="54">
        <v>1516.55</v>
      </c>
    </row>
    <row r="571" spans="1:10" ht="51" x14ac:dyDescent="0.2">
      <c r="A571" s="83" t="s">
        <v>380</v>
      </c>
      <c r="B571" s="58" t="s">
        <v>519</v>
      </c>
      <c r="C571" s="83" t="s">
        <v>23</v>
      </c>
      <c r="D571" s="83" t="s">
        <v>520</v>
      </c>
      <c r="E571" s="110" t="s">
        <v>521</v>
      </c>
      <c r="F571" s="111"/>
      <c r="G571" s="57" t="s">
        <v>133</v>
      </c>
      <c r="H571" s="60">
        <v>0.121</v>
      </c>
      <c r="I571" s="59">
        <v>583.75</v>
      </c>
      <c r="J571" s="59">
        <v>70.63</v>
      </c>
    </row>
    <row r="572" spans="1:10" ht="25.5" x14ac:dyDescent="0.2">
      <c r="A572" s="83" t="s">
        <v>380</v>
      </c>
      <c r="B572" s="58" t="s">
        <v>593</v>
      </c>
      <c r="C572" s="83" t="s">
        <v>23</v>
      </c>
      <c r="D572" s="83" t="s">
        <v>594</v>
      </c>
      <c r="E572" s="110" t="s">
        <v>595</v>
      </c>
      <c r="F572" s="111"/>
      <c r="G572" s="57" t="s">
        <v>20</v>
      </c>
      <c r="H572" s="60">
        <v>6.04</v>
      </c>
      <c r="I572" s="59">
        <v>182.67</v>
      </c>
      <c r="J572" s="59">
        <v>1103.32</v>
      </c>
    </row>
    <row r="573" spans="1:10" ht="25.5" x14ac:dyDescent="0.2">
      <c r="A573" s="83" t="s">
        <v>380</v>
      </c>
      <c r="B573" s="58" t="s">
        <v>596</v>
      </c>
      <c r="C573" s="83" t="s">
        <v>23</v>
      </c>
      <c r="D573" s="83" t="s">
        <v>597</v>
      </c>
      <c r="E573" s="110" t="s">
        <v>598</v>
      </c>
      <c r="F573" s="111"/>
      <c r="G573" s="57" t="s">
        <v>133</v>
      </c>
      <c r="H573" s="60">
        <v>2.34</v>
      </c>
      <c r="I573" s="59">
        <v>47.37</v>
      </c>
      <c r="J573" s="59">
        <v>110.84</v>
      </c>
    </row>
    <row r="574" spans="1:10" x14ac:dyDescent="0.2">
      <c r="A574" s="82" t="s">
        <v>346</v>
      </c>
      <c r="B574" s="62" t="s">
        <v>389</v>
      </c>
      <c r="C574" s="82" t="s">
        <v>23</v>
      </c>
      <c r="D574" s="82" t="s">
        <v>390</v>
      </c>
      <c r="E574" s="108" t="s">
        <v>358</v>
      </c>
      <c r="F574" s="109"/>
      <c r="G574" s="61" t="s">
        <v>297</v>
      </c>
      <c r="H574" s="64">
        <v>6.05</v>
      </c>
      <c r="I574" s="63">
        <v>22.52</v>
      </c>
      <c r="J574" s="63">
        <v>136.24</v>
      </c>
    </row>
    <row r="575" spans="1:10" x14ac:dyDescent="0.2">
      <c r="A575" s="82" t="s">
        <v>346</v>
      </c>
      <c r="B575" s="62" t="s">
        <v>359</v>
      </c>
      <c r="C575" s="82" t="s">
        <v>23</v>
      </c>
      <c r="D575" s="82" t="s">
        <v>360</v>
      </c>
      <c r="E575" s="108" t="s">
        <v>358</v>
      </c>
      <c r="F575" s="109"/>
      <c r="G575" s="61" t="s">
        <v>297</v>
      </c>
      <c r="H575" s="64">
        <v>6.05</v>
      </c>
      <c r="I575" s="63">
        <v>15.79</v>
      </c>
      <c r="J575" s="63">
        <v>95.52</v>
      </c>
    </row>
    <row r="576" spans="1:10" x14ac:dyDescent="0.2">
      <c r="A576" s="81"/>
      <c r="B576" s="81"/>
      <c r="C576" s="81"/>
      <c r="D576" s="81"/>
      <c r="E576" s="81" t="s">
        <v>348</v>
      </c>
      <c r="F576" s="67">
        <v>961.50000000000011</v>
      </c>
      <c r="G576" s="81" t="s">
        <v>349</v>
      </c>
      <c r="H576" s="67">
        <v>0</v>
      </c>
      <c r="I576" s="81" t="s">
        <v>350</v>
      </c>
      <c r="J576" s="67">
        <v>961.50000000000011</v>
      </c>
    </row>
    <row r="577" spans="1:10" x14ac:dyDescent="0.2">
      <c r="A577" s="81"/>
      <c r="B577" s="81"/>
      <c r="C577" s="81"/>
      <c r="D577" s="81"/>
      <c r="E577" s="81" t="s">
        <v>351</v>
      </c>
      <c r="F577" s="67">
        <v>367.15</v>
      </c>
      <c r="G577" s="81"/>
      <c r="H577" s="107" t="s">
        <v>352</v>
      </c>
      <c r="I577" s="107"/>
      <c r="J577" s="67">
        <v>1883.7</v>
      </c>
    </row>
    <row r="578" spans="1:10" ht="15" thickBot="1" x14ac:dyDescent="0.25">
      <c r="A578" s="76"/>
      <c r="B578" s="76"/>
      <c r="C578" s="76"/>
      <c r="D578" s="76"/>
      <c r="E578" s="76"/>
      <c r="F578" s="76"/>
      <c r="G578" s="76" t="s">
        <v>353</v>
      </c>
      <c r="H578" s="65">
        <v>20</v>
      </c>
      <c r="I578" s="76" t="s">
        <v>354</v>
      </c>
      <c r="J578" s="77">
        <v>37674</v>
      </c>
    </row>
    <row r="579" spans="1:10" ht="15" thickTop="1" x14ac:dyDescent="0.2">
      <c r="A579" s="56"/>
      <c r="B579" s="56"/>
      <c r="C579" s="56"/>
      <c r="D579" s="56"/>
      <c r="E579" s="56"/>
      <c r="F579" s="56"/>
      <c r="G579" s="56"/>
      <c r="H579" s="56"/>
      <c r="I579" s="56"/>
      <c r="J579" s="56"/>
    </row>
    <row r="580" spans="1:10" ht="15" x14ac:dyDescent="0.2">
      <c r="A580" s="79" t="s">
        <v>213</v>
      </c>
      <c r="B580" s="84" t="s">
        <v>6</v>
      </c>
      <c r="C580" s="79" t="s">
        <v>7</v>
      </c>
      <c r="D580" s="79" t="s">
        <v>8</v>
      </c>
      <c r="E580" s="96" t="s">
        <v>344</v>
      </c>
      <c r="F580" s="97"/>
      <c r="G580" s="85" t="s">
        <v>9</v>
      </c>
      <c r="H580" s="84" t="s">
        <v>10</v>
      </c>
      <c r="I580" s="84" t="s">
        <v>11</v>
      </c>
      <c r="J580" s="84" t="s">
        <v>13</v>
      </c>
    </row>
    <row r="581" spans="1:10" ht="25.5" x14ac:dyDescent="0.2">
      <c r="A581" s="80" t="s">
        <v>345</v>
      </c>
      <c r="B581" s="53" t="s">
        <v>214</v>
      </c>
      <c r="C581" s="80" t="s">
        <v>23</v>
      </c>
      <c r="D581" s="80" t="s">
        <v>215</v>
      </c>
      <c r="E581" s="98" t="s">
        <v>599</v>
      </c>
      <c r="F581" s="99"/>
      <c r="G581" s="52" t="s">
        <v>41</v>
      </c>
      <c r="H581" s="55">
        <v>1</v>
      </c>
      <c r="I581" s="54">
        <v>119.96</v>
      </c>
      <c r="J581" s="54">
        <v>119.96</v>
      </c>
    </row>
    <row r="582" spans="1:10" ht="63.75" x14ac:dyDescent="0.2">
      <c r="A582" s="83" t="s">
        <v>380</v>
      </c>
      <c r="B582" s="58" t="s">
        <v>259</v>
      </c>
      <c r="C582" s="83" t="s">
        <v>23</v>
      </c>
      <c r="D582" s="83" t="s">
        <v>583</v>
      </c>
      <c r="E582" s="110" t="s">
        <v>584</v>
      </c>
      <c r="F582" s="111"/>
      <c r="G582" s="57" t="s">
        <v>133</v>
      </c>
      <c r="H582" s="60">
        <v>2.7E-2</v>
      </c>
      <c r="I582" s="59">
        <v>671.33</v>
      </c>
      <c r="J582" s="59">
        <v>18.12</v>
      </c>
    </row>
    <row r="583" spans="1:10" x14ac:dyDescent="0.2">
      <c r="A583" s="82" t="s">
        <v>346</v>
      </c>
      <c r="B583" s="62" t="s">
        <v>600</v>
      </c>
      <c r="C583" s="82" t="s">
        <v>23</v>
      </c>
      <c r="D583" s="82" t="s">
        <v>601</v>
      </c>
      <c r="E583" s="108" t="s">
        <v>363</v>
      </c>
      <c r="F583" s="109"/>
      <c r="G583" s="61" t="s">
        <v>255</v>
      </c>
      <c r="H583" s="64">
        <v>1.75</v>
      </c>
      <c r="I583" s="63">
        <v>0.68</v>
      </c>
      <c r="J583" s="63">
        <v>1.19</v>
      </c>
    </row>
    <row r="584" spans="1:10" x14ac:dyDescent="0.2">
      <c r="A584" s="82" t="s">
        <v>346</v>
      </c>
      <c r="B584" s="62" t="s">
        <v>389</v>
      </c>
      <c r="C584" s="82" t="s">
        <v>23</v>
      </c>
      <c r="D584" s="82" t="s">
        <v>390</v>
      </c>
      <c r="E584" s="108" t="s">
        <v>358</v>
      </c>
      <c r="F584" s="109"/>
      <c r="G584" s="61" t="s">
        <v>297</v>
      </c>
      <c r="H584" s="64">
        <v>2.37</v>
      </c>
      <c r="I584" s="63">
        <v>22.52</v>
      </c>
      <c r="J584" s="63">
        <v>53.37</v>
      </c>
    </row>
    <row r="585" spans="1:10" x14ac:dyDescent="0.2">
      <c r="A585" s="82" t="s">
        <v>346</v>
      </c>
      <c r="B585" s="62" t="s">
        <v>359</v>
      </c>
      <c r="C585" s="82" t="s">
        <v>23</v>
      </c>
      <c r="D585" s="82" t="s">
        <v>360</v>
      </c>
      <c r="E585" s="108" t="s">
        <v>358</v>
      </c>
      <c r="F585" s="109"/>
      <c r="G585" s="61" t="s">
        <v>297</v>
      </c>
      <c r="H585" s="64">
        <v>2.93</v>
      </c>
      <c r="I585" s="63">
        <v>15.79</v>
      </c>
      <c r="J585" s="63">
        <v>46.26</v>
      </c>
    </row>
    <row r="586" spans="1:10" x14ac:dyDescent="0.2">
      <c r="A586" s="82" t="s">
        <v>346</v>
      </c>
      <c r="B586" s="62" t="s">
        <v>602</v>
      </c>
      <c r="C586" s="82" t="s">
        <v>23</v>
      </c>
      <c r="D586" s="82" t="s">
        <v>603</v>
      </c>
      <c r="E586" s="108" t="s">
        <v>363</v>
      </c>
      <c r="F586" s="109"/>
      <c r="G586" s="61" t="s">
        <v>133</v>
      </c>
      <c r="H586" s="64">
        <v>6.0000000000000001E-3</v>
      </c>
      <c r="I586" s="63">
        <v>171.41</v>
      </c>
      <c r="J586" s="63">
        <v>1.02</v>
      </c>
    </row>
    <row r="587" spans="1:10" x14ac:dyDescent="0.2">
      <c r="A587" s="81"/>
      <c r="B587" s="81"/>
      <c r="C587" s="81"/>
      <c r="D587" s="81"/>
      <c r="E587" s="81" t="s">
        <v>348</v>
      </c>
      <c r="F587" s="67">
        <v>104.06</v>
      </c>
      <c r="G587" s="81" t="s">
        <v>349</v>
      </c>
      <c r="H587" s="67">
        <v>0</v>
      </c>
      <c r="I587" s="81" t="s">
        <v>350</v>
      </c>
      <c r="J587" s="67">
        <v>104.06</v>
      </c>
    </row>
    <row r="588" spans="1:10" x14ac:dyDescent="0.2">
      <c r="A588" s="81"/>
      <c r="B588" s="81"/>
      <c r="C588" s="81"/>
      <c r="D588" s="81"/>
      <c r="E588" s="81" t="s">
        <v>351</v>
      </c>
      <c r="F588" s="67">
        <v>29.04</v>
      </c>
      <c r="G588" s="81"/>
      <c r="H588" s="107" t="s">
        <v>352</v>
      </c>
      <c r="I588" s="107"/>
      <c r="J588" s="67">
        <v>149</v>
      </c>
    </row>
    <row r="589" spans="1:10" ht="15" thickBot="1" x14ac:dyDescent="0.25">
      <c r="A589" s="76"/>
      <c r="B589" s="76"/>
      <c r="C589" s="76"/>
      <c r="D589" s="76"/>
      <c r="E589" s="76"/>
      <c r="F589" s="76"/>
      <c r="G589" s="76" t="s">
        <v>353</v>
      </c>
      <c r="H589" s="65">
        <v>100</v>
      </c>
      <c r="I589" s="76" t="s">
        <v>354</v>
      </c>
      <c r="J589" s="77">
        <v>14900</v>
      </c>
    </row>
    <row r="590" spans="1:10" ht="15" thickTop="1" x14ac:dyDescent="0.2">
      <c r="A590" s="56"/>
      <c r="B590" s="56"/>
      <c r="C590" s="56"/>
      <c r="D590" s="56"/>
      <c r="E590" s="56"/>
      <c r="F590" s="56"/>
      <c r="G590" s="56"/>
      <c r="H590" s="56"/>
      <c r="I590" s="56"/>
      <c r="J590" s="56"/>
    </row>
    <row r="591" spans="1:10" ht="15" x14ac:dyDescent="0.2">
      <c r="A591" s="79" t="s">
        <v>216</v>
      </c>
      <c r="B591" s="84" t="s">
        <v>6</v>
      </c>
      <c r="C591" s="79" t="s">
        <v>7</v>
      </c>
      <c r="D591" s="79" t="s">
        <v>8</v>
      </c>
      <c r="E591" s="96" t="s">
        <v>344</v>
      </c>
      <c r="F591" s="97"/>
      <c r="G591" s="85" t="s">
        <v>9</v>
      </c>
      <c r="H591" s="84" t="s">
        <v>10</v>
      </c>
      <c r="I591" s="84" t="s">
        <v>11</v>
      </c>
      <c r="J591" s="84" t="s">
        <v>13</v>
      </c>
    </row>
    <row r="592" spans="1:10" ht="25.5" x14ac:dyDescent="0.2">
      <c r="A592" s="80" t="s">
        <v>345</v>
      </c>
      <c r="B592" s="53" t="s">
        <v>217</v>
      </c>
      <c r="C592" s="80" t="s">
        <v>23</v>
      </c>
      <c r="D592" s="80" t="s">
        <v>218</v>
      </c>
      <c r="E592" s="98" t="s">
        <v>599</v>
      </c>
      <c r="F592" s="99"/>
      <c r="G592" s="52" t="s">
        <v>41</v>
      </c>
      <c r="H592" s="55">
        <v>1</v>
      </c>
      <c r="I592" s="54">
        <v>244.49</v>
      </c>
      <c r="J592" s="54">
        <v>244.49</v>
      </c>
    </row>
    <row r="593" spans="1:10" ht="51" x14ac:dyDescent="0.2">
      <c r="A593" s="83" t="s">
        <v>380</v>
      </c>
      <c r="B593" s="58" t="s">
        <v>519</v>
      </c>
      <c r="C593" s="83" t="s">
        <v>23</v>
      </c>
      <c r="D593" s="83" t="s">
        <v>520</v>
      </c>
      <c r="E593" s="110" t="s">
        <v>521</v>
      </c>
      <c r="F593" s="111"/>
      <c r="G593" s="57" t="s">
        <v>133</v>
      </c>
      <c r="H593" s="60">
        <v>0.01</v>
      </c>
      <c r="I593" s="59">
        <v>583.75</v>
      </c>
      <c r="J593" s="59">
        <v>5.83</v>
      </c>
    </row>
    <row r="594" spans="1:10" ht="25.5" x14ac:dyDescent="0.2">
      <c r="A594" s="83" t="s">
        <v>380</v>
      </c>
      <c r="B594" s="58" t="s">
        <v>593</v>
      </c>
      <c r="C594" s="83" t="s">
        <v>23</v>
      </c>
      <c r="D594" s="83" t="s">
        <v>594</v>
      </c>
      <c r="E594" s="110" t="s">
        <v>595</v>
      </c>
      <c r="F594" s="111"/>
      <c r="G594" s="57" t="s">
        <v>20</v>
      </c>
      <c r="H594" s="60">
        <v>0.65</v>
      </c>
      <c r="I594" s="59">
        <v>182.67</v>
      </c>
      <c r="J594" s="59">
        <v>118.73</v>
      </c>
    </row>
    <row r="595" spans="1:10" ht="63.75" x14ac:dyDescent="0.2">
      <c r="A595" s="83" t="s">
        <v>380</v>
      </c>
      <c r="B595" s="58" t="s">
        <v>259</v>
      </c>
      <c r="C595" s="83" t="s">
        <v>23</v>
      </c>
      <c r="D595" s="83" t="s">
        <v>583</v>
      </c>
      <c r="E595" s="110" t="s">
        <v>584</v>
      </c>
      <c r="F595" s="111"/>
      <c r="G595" s="57" t="s">
        <v>133</v>
      </c>
      <c r="H595" s="60">
        <v>2.7E-2</v>
      </c>
      <c r="I595" s="59">
        <v>671.33</v>
      </c>
      <c r="J595" s="59">
        <v>18.12</v>
      </c>
    </row>
    <row r="596" spans="1:10" x14ac:dyDescent="0.2">
      <c r="A596" s="82" t="s">
        <v>346</v>
      </c>
      <c r="B596" s="62" t="s">
        <v>359</v>
      </c>
      <c r="C596" s="82" t="s">
        <v>23</v>
      </c>
      <c r="D596" s="82" t="s">
        <v>360</v>
      </c>
      <c r="E596" s="108" t="s">
        <v>358</v>
      </c>
      <c r="F596" s="109"/>
      <c r="G596" s="61" t="s">
        <v>297</v>
      </c>
      <c r="H596" s="64">
        <v>2.6</v>
      </c>
      <c r="I596" s="63">
        <v>15.79</v>
      </c>
      <c r="J596" s="63">
        <v>41.05</v>
      </c>
    </row>
    <row r="597" spans="1:10" x14ac:dyDescent="0.2">
      <c r="A597" s="82" t="s">
        <v>346</v>
      </c>
      <c r="B597" s="62" t="s">
        <v>389</v>
      </c>
      <c r="C597" s="82" t="s">
        <v>23</v>
      </c>
      <c r="D597" s="82" t="s">
        <v>390</v>
      </c>
      <c r="E597" s="108" t="s">
        <v>358</v>
      </c>
      <c r="F597" s="109"/>
      <c r="G597" s="61" t="s">
        <v>297</v>
      </c>
      <c r="H597" s="64">
        <v>2.6</v>
      </c>
      <c r="I597" s="63">
        <v>22.52</v>
      </c>
      <c r="J597" s="63">
        <v>58.55</v>
      </c>
    </row>
    <row r="598" spans="1:10" x14ac:dyDescent="0.2">
      <c r="A598" s="82" t="s">
        <v>346</v>
      </c>
      <c r="B598" s="62" t="s">
        <v>600</v>
      </c>
      <c r="C598" s="82" t="s">
        <v>23</v>
      </c>
      <c r="D598" s="82" t="s">
        <v>601</v>
      </c>
      <c r="E598" s="108" t="s">
        <v>363</v>
      </c>
      <c r="F598" s="109"/>
      <c r="G598" s="61" t="s">
        <v>255</v>
      </c>
      <c r="H598" s="64">
        <v>1.75</v>
      </c>
      <c r="I598" s="63">
        <v>0.68</v>
      </c>
      <c r="J598" s="63">
        <v>1.19</v>
      </c>
    </row>
    <row r="599" spans="1:10" x14ac:dyDescent="0.2">
      <c r="A599" s="82" t="s">
        <v>346</v>
      </c>
      <c r="B599" s="62" t="s">
        <v>602</v>
      </c>
      <c r="C599" s="82" t="s">
        <v>23</v>
      </c>
      <c r="D599" s="82" t="s">
        <v>603</v>
      </c>
      <c r="E599" s="108" t="s">
        <v>363</v>
      </c>
      <c r="F599" s="109"/>
      <c r="G599" s="61" t="s">
        <v>133</v>
      </c>
      <c r="H599" s="64">
        <v>6.0000000000000001E-3</v>
      </c>
      <c r="I599" s="63">
        <v>171.41</v>
      </c>
      <c r="J599" s="63">
        <v>1.02</v>
      </c>
    </row>
    <row r="600" spans="1:10" x14ac:dyDescent="0.2">
      <c r="A600" s="81"/>
      <c r="B600" s="81"/>
      <c r="C600" s="81"/>
      <c r="D600" s="81"/>
      <c r="E600" s="81" t="s">
        <v>348</v>
      </c>
      <c r="F600" s="67">
        <v>170.34</v>
      </c>
      <c r="G600" s="81" t="s">
        <v>349</v>
      </c>
      <c r="H600" s="67">
        <v>0</v>
      </c>
      <c r="I600" s="81" t="s">
        <v>350</v>
      </c>
      <c r="J600" s="67">
        <v>170.34</v>
      </c>
    </row>
    <row r="601" spans="1:10" x14ac:dyDescent="0.2">
      <c r="A601" s="81"/>
      <c r="B601" s="81"/>
      <c r="C601" s="81"/>
      <c r="D601" s="81"/>
      <c r="E601" s="81" t="s">
        <v>351</v>
      </c>
      <c r="F601" s="67">
        <v>59.19</v>
      </c>
      <c r="G601" s="81"/>
      <c r="H601" s="107" t="s">
        <v>352</v>
      </c>
      <c r="I601" s="107"/>
      <c r="J601" s="67">
        <v>303.68</v>
      </c>
    </row>
    <row r="602" spans="1:10" ht="15" thickBot="1" x14ac:dyDescent="0.25">
      <c r="A602" s="76"/>
      <c r="B602" s="76"/>
      <c r="C602" s="76"/>
      <c r="D602" s="76"/>
      <c r="E602" s="76"/>
      <c r="F602" s="76"/>
      <c r="G602" s="76" t="s">
        <v>353</v>
      </c>
      <c r="H602" s="65">
        <v>100</v>
      </c>
      <c r="I602" s="76" t="s">
        <v>354</v>
      </c>
      <c r="J602" s="77">
        <v>30368</v>
      </c>
    </row>
    <row r="603" spans="1:10" ht="15" thickTop="1" x14ac:dyDescent="0.2">
      <c r="A603" s="56"/>
      <c r="B603" s="56"/>
      <c r="C603" s="56"/>
      <c r="D603" s="56"/>
      <c r="E603" s="56"/>
      <c r="F603" s="56"/>
      <c r="G603" s="56"/>
      <c r="H603" s="56"/>
      <c r="I603" s="56"/>
      <c r="J603" s="56"/>
    </row>
    <row r="604" spans="1:10" x14ac:dyDescent="0.2">
      <c r="A604" s="78" t="s">
        <v>219</v>
      </c>
      <c r="B604" s="78"/>
      <c r="C604" s="78"/>
      <c r="D604" s="78" t="s">
        <v>220</v>
      </c>
      <c r="E604" s="78"/>
      <c r="F604" s="94"/>
      <c r="G604" s="95"/>
      <c r="H604" s="69"/>
      <c r="I604" s="78"/>
      <c r="J604" s="51">
        <v>46607082</v>
      </c>
    </row>
    <row r="605" spans="1:10" ht="15" x14ac:dyDescent="0.2">
      <c r="A605" s="79" t="s">
        <v>221</v>
      </c>
      <c r="B605" s="84" t="s">
        <v>6</v>
      </c>
      <c r="C605" s="79" t="s">
        <v>7</v>
      </c>
      <c r="D605" s="79" t="s">
        <v>8</v>
      </c>
      <c r="E605" s="96" t="s">
        <v>344</v>
      </c>
      <c r="F605" s="97"/>
      <c r="G605" s="85" t="s">
        <v>9</v>
      </c>
      <c r="H605" s="84" t="s">
        <v>10</v>
      </c>
      <c r="I605" s="84" t="s">
        <v>11</v>
      </c>
      <c r="J605" s="84" t="s">
        <v>13</v>
      </c>
    </row>
    <row r="606" spans="1:10" x14ac:dyDescent="0.2">
      <c r="A606" s="80" t="s">
        <v>345</v>
      </c>
      <c r="B606" s="53" t="s">
        <v>222</v>
      </c>
      <c r="C606" s="80" t="s">
        <v>23</v>
      </c>
      <c r="D606" s="80" t="s">
        <v>223</v>
      </c>
      <c r="E606" s="98" t="s">
        <v>604</v>
      </c>
      <c r="F606" s="99"/>
      <c r="G606" s="52" t="s">
        <v>20</v>
      </c>
      <c r="H606" s="55">
        <v>1</v>
      </c>
      <c r="I606" s="54">
        <v>2.64</v>
      </c>
      <c r="J606" s="54">
        <v>2.64</v>
      </c>
    </row>
    <row r="607" spans="1:10" x14ac:dyDescent="0.2">
      <c r="A607" s="82" t="s">
        <v>346</v>
      </c>
      <c r="B607" s="62" t="s">
        <v>557</v>
      </c>
      <c r="C607" s="82" t="s">
        <v>23</v>
      </c>
      <c r="D607" s="82" t="s">
        <v>558</v>
      </c>
      <c r="E607" s="108" t="s">
        <v>472</v>
      </c>
      <c r="F607" s="109"/>
      <c r="G607" s="61" t="s">
        <v>297</v>
      </c>
      <c r="H607" s="64">
        <v>2.2000000000000001E-4</v>
      </c>
      <c r="I607" s="63">
        <v>7.32</v>
      </c>
      <c r="J607" s="63">
        <v>0</v>
      </c>
    </row>
    <row r="608" spans="1:10" ht="25.5" x14ac:dyDescent="0.2">
      <c r="A608" s="82" t="s">
        <v>346</v>
      </c>
      <c r="B608" s="62" t="s">
        <v>554</v>
      </c>
      <c r="C608" s="82" t="s">
        <v>23</v>
      </c>
      <c r="D608" s="82" t="s">
        <v>555</v>
      </c>
      <c r="E608" s="108" t="s">
        <v>472</v>
      </c>
      <c r="F608" s="109"/>
      <c r="G608" s="61" t="s">
        <v>297</v>
      </c>
      <c r="H608" s="64">
        <v>2.2000000000000001E-4</v>
      </c>
      <c r="I608" s="63">
        <v>33.74</v>
      </c>
      <c r="J608" s="63">
        <v>0</v>
      </c>
    </row>
    <row r="609" spans="1:10" ht="25.5" x14ac:dyDescent="0.2">
      <c r="A609" s="82" t="s">
        <v>346</v>
      </c>
      <c r="B609" s="62" t="s">
        <v>550</v>
      </c>
      <c r="C609" s="82" t="s">
        <v>23</v>
      </c>
      <c r="D609" s="82" t="s">
        <v>551</v>
      </c>
      <c r="E609" s="108" t="s">
        <v>472</v>
      </c>
      <c r="F609" s="109"/>
      <c r="G609" s="61" t="s">
        <v>297</v>
      </c>
      <c r="H609" s="64">
        <v>2.2200000000000002E-3</v>
      </c>
      <c r="I609" s="63">
        <v>187.6</v>
      </c>
      <c r="J609" s="63">
        <v>0.41</v>
      </c>
    </row>
    <row r="610" spans="1:10" ht="25.5" x14ac:dyDescent="0.2">
      <c r="A610" s="82" t="s">
        <v>346</v>
      </c>
      <c r="B610" s="62" t="s">
        <v>569</v>
      </c>
      <c r="C610" s="82" t="s">
        <v>23</v>
      </c>
      <c r="D610" s="82" t="s">
        <v>570</v>
      </c>
      <c r="E610" s="108" t="s">
        <v>472</v>
      </c>
      <c r="F610" s="109"/>
      <c r="G610" s="61" t="s">
        <v>297</v>
      </c>
      <c r="H610" s="64">
        <v>8.8999999999999995E-4</v>
      </c>
      <c r="I610" s="63">
        <v>104.45</v>
      </c>
      <c r="J610" s="63">
        <v>0.09</v>
      </c>
    </row>
    <row r="611" spans="1:10" ht="38.25" x14ac:dyDescent="0.2">
      <c r="A611" s="82" t="s">
        <v>346</v>
      </c>
      <c r="B611" s="62" t="s">
        <v>314</v>
      </c>
      <c r="C611" s="82" t="s">
        <v>23</v>
      </c>
      <c r="D611" s="82" t="s">
        <v>556</v>
      </c>
      <c r="E611" s="108" t="s">
        <v>472</v>
      </c>
      <c r="F611" s="109"/>
      <c r="G611" s="61" t="s">
        <v>297</v>
      </c>
      <c r="H611" s="64">
        <v>2.2200000000000002E-3</v>
      </c>
      <c r="I611" s="63">
        <v>257.94</v>
      </c>
      <c r="J611" s="63">
        <v>0.56999999999999995</v>
      </c>
    </row>
    <row r="612" spans="1:10" ht="25.5" x14ac:dyDescent="0.2">
      <c r="A612" s="82" t="s">
        <v>346</v>
      </c>
      <c r="B612" s="62" t="s">
        <v>571</v>
      </c>
      <c r="C612" s="82" t="s">
        <v>23</v>
      </c>
      <c r="D612" s="82" t="s">
        <v>572</v>
      </c>
      <c r="E612" s="108" t="s">
        <v>472</v>
      </c>
      <c r="F612" s="109"/>
      <c r="G612" s="61" t="s">
        <v>297</v>
      </c>
      <c r="H612" s="64">
        <v>1.33E-3</v>
      </c>
      <c r="I612" s="63">
        <v>275.58</v>
      </c>
      <c r="J612" s="63">
        <v>0.36</v>
      </c>
    </row>
    <row r="613" spans="1:10" x14ac:dyDescent="0.2">
      <c r="A613" s="82" t="s">
        <v>346</v>
      </c>
      <c r="B613" s="62" t="s">
        <v>559</v>
      </c>
      <c r="C613" s="82" t="s">
        <v>23</v>
      </c>
      <c r="D613" s="82" t="s">
        <v>560</v>
      </c>
      <c r="E613" s="108" t="s">
        <v>472</v>
      </c>
      <c r="F613" s="109"/>
      <c r="G613" s="61" t="s">
        <v>297</v>
      </c>
      <c r="H613" s="64">
        <v>2E-3</v>
      </c>
      <c r="I613" s="63">
        <v>9.76</v>
      </c>
      <c r="J613" s="63">
        <v>0.01</v>
      </c>
    </row>
    <row r="614" spans="1:10" x14ac:dyDescent="0.2">
      <c r="A614" s="82" t="s">
        <v>346</v>
      </c>
      <c r="B614" s="62" t="s">
        <v>302</v>
      </c>
      <c r="C614" s="82" t="s">
        <v>23</v>
      </c>
      <c r="D614" s="82" t="s">
        <v>568</v>
      </c>
      <c r="E614" s="108" t="s">
        <v>472</v>
      </c>
      <c r="F614" s="109"/>
      <c r="G614" s="61" t="s">
        <v>297</v>
      </c>
      <c r="H614" s="64">
        <v>4.4400000000000004E-3</v>
      </c>
      <c r="I614" s="63">
        <v>144.01</v>
      </c>
      <c r="J614" s="63">
        <v>0.63</v>
      </c>
    </row>
    <row r="615" spans="1:10" ht="25.5" x14ac:dyDescent="0.2">
      <c r="A615" s="82" t="s">
        <v>346</v>
      </c>
      <c r="B615" s="62" t="s">
        <v>552</v>
      </c>
      <c r="C615" s="82" t="s">
        <v>23</v>
      </c>
      <c r="D615" s="82" t="s">
        <v>553</v>
      </c>
      <c r="E615" s="108" t="s">
        <v>472</v>
      </c>
      <c r="F615" s="109"/>
      <c r="G615" s="61" t="s">
        <v>297</v>
      </c>
      <c r="H615" s="64">
        <v>2E-3</v>
      </c>
      <c r="I615" s="63">
        <v>165.12</v>
      </c>
      <c r="J615" s="63">
        <v>0.33</v>
      </c>
    </row>
    <row r="616" spans="1:10" x14ac:dyDescent="0.2">
      <c r="A616" s="82" t="s">
        <v>346</v>
      </c>
      <c r="B616" s="62" t="s">
        <v>359</v>
      </c>
      <c r="C616" s="82" t="s">
        <v>23</v>
      </c>
      <c r="D616" s="82" t="s">
        <v>360</v>
      </c>
      <c r="E616" s="108" t="s">
        <v>358</v>
      </c>
      <c r="F616" s="109"/>
      <c r="G616" s="61" t="s">
        <v>297</v>
      </c>
      <c r="H616" s="64">
        <v>1.5559999999999999E-2</v>
      </c>
      <c r="I616" s="63">
        <v>15.79</v>
      </c>
      <c r="J616" s="63">
        <v>0.24</v>
      </c>
    </row>
    <row r="617" spans="1:10" x14ac:dyDescent="0.2">
      <c r="A617" s="81"/>
      <c r="B617" s="81"/>
      <c r="C617" s="81"/>
      <c r="D617" s="81"/>
      <c r="E617" s="81" t="s">
        <v>348</v>
      </c>
      <c r="F617" s="67">
        <v>0.24</v>
      </c>
      <c r="G617" s="81" t="s">
        <v>349</v>
      </c>
      <c r="H617" s="67">
        <v>0</v>
      </c>
      <c r="I617" s="81" t="s">
        <v>350</v>
      </c>
      <c r="J617" s="67">
        <v>0.24</v>
      </c>
    </row>
    <row r="618" spans="1:10" x14ac:dyDescent="0.2">
      <c r="A618" s="81"/>
      <c r="B618" s="81"/>
      <c r="C618" s="81"/>
      <c r="D618" s="81"/>
      <c r="E618" s="81" t="s">
        <v>351</v>
      </c>
      <c r="F618" s="67">
        <v>0.63</v>
      </c>
      <c r="G618" s="81"/>
      <c r="H618" s="107" t="s">
        <v>352</v>
      </c>
      <c r="I618" s="107"/>
      <c r="J618" s="67">
        <v>3.27</v>
      </c>
    </row>
    <row r="619" spans="1:10" ht="15" thickBot="1" x14ac:dyDescent="0.25">
      <c r="A619" s="76"/>
      <c r="B619" s="76"/>
      <c r="C619" s="76"/>
      <c r="D619" s="76"/>
      <c r="E619" s="76"/>
      <c r="F619" s="76"/>
      <c r="G619" s="76" t="s">
        <v>353</v>
      </c>
      <c r="H619" s="65">
        <v>140000</v>
      </c>
      <c r="I619" s="76" t="s">
        <v>354</v>
      </c>
      <c r="J619" s="77">
        <v>457800</v>
      </c>
    </row>
    <row r="620" spans="1:10" ht="15" thickTop="1" x14ac:dyDescent="0.2">
      <c r="A620" s="56"/>
      <c r="B620" s="56"/>
      <c r="C620" s="56"/>
      <c r="D620" s="56"/>
      <c r="E620" s="56"/>
      <c r="F620" s="56"/>
      <c r="G620" s="56"/>
      <c r="H620" s="56"/>
      <c r="I620" s="56"/>
      <c r="J620" s="56"/>
    </row>
    <row r="621" spans="1:10" ht="15" x14ac:dyDescent="0.2">
      <c r="A621" s="79" t="s">
        <v>224</v>
      </c>
      <c r="B621" s="84" t="s">
        <v>6</v>
      </c>
      <c r="C621" s="79" t="s">
        <v>7</v>
      </c>
      <c r="D621" s="79" t="s">
        <v>8</v>
      </c>
      <c r="E621" s="96" t="s">
        <v>344</v>
      </c>
      <c r="F621" s="97"/>
      <c r="G621" s="85" t="s">
        <v>9</v>
      </c>
      <c r="H621" s="84" t="s">
        <v>10</v>
      </c>
      <c r="I621" s="84" t="s">
        <v>11</v>
      </c>
      <c r="J621" s="84" t="s">
        <v>13</v>
      </c>
    </row>
    <row r="622" spans="1:10" ht="63.75" x14ac:dyDescent="0.2">
      <c r="A622" s="80" t="s">
        <v>345</v>
      </c>
      <c r="B622" s="53" t="s">
        <v>225</v>
      </c>
      <c r="C622" s="80" t="s">
        <v>23</v>
      </c>
      <c r="D622" s="80" t="s">
        <v>226</v>
      </c>
      <c r="E622" s="98" t="s">
        <v>605</v>
      </c>
      <c r="F622" s="99"/>
      <c r="G622" s="52" t="s">
        <v>133</v>
      </c>
      <c r="H622" s="55">
        <v>1</v>
      </c>
      <c r="I622" s="54">
        <v>202.07</v>
      </c>
      <c r="J622" s="54">
        <v>202.07</v>
      </c>
    </row>
    <row r="623" spans="1:10" x14ac:dyDescent="0.2">
      <c r="A623" s="82" t="s">
        <v>346</v>
      </c>
      <c r="B623" s="62" t="s">
        <v>305</v>
      </c>
      <c r="C623" s="82" t="s">
        <v>23</v>
      </c>
      <c r="D623" s="82" t="s">
        <v>545</v>
      </c>
      <c r="E623" s="108" t="s">
        <v>472</v>
      </c>
      <c r="F623" s="109"/>
      <c r="G623" s="61" t="s">
        <v>297</v>
      </c>
      <c r="H623" s="64">
        <v>1.9570000000000001E-2</v>
      </c>
      <c r="I623" s="63">
        <v>150.96</v>
      </c>
      <c r="J623" s="63">
        <v>2.95</v>
      </c>
    </row>
    <row r="624" spans="1:10" x14ac:dyDescent="0.2">
      <c r="A624" s="82" t="s">
        <v>346</v>
      </c>
      <c r="B624" s="62" t="s">
        <v>548</v>
      </c>
      <c r="C624" s="82" t="s">
        <v>23</v>
      </c>
      <c r="D624" s="82" t="s">
        <v>549</v>
      </c>
      <c r="E624" s="108" t="s">
        <v>472</v>
      </c>
      <c r="F624" s="109"/>
      <c r="G624" s="61" t="s">
        <v>297</v>
      </c>
      <c r="H624" s="64">
        <v>2.1700000000000001E-3</v>
      </c>
      <c r="I624" s="63">
        <v>63.61</v>
      </c>
      <c r="J624" s="63">
        <v>0.13</v>
      </c>
    </row>
    <row r="625" spans="1:10" ht="38.25" x14ac:dyDescent="0.2">
      <c r="A625" s="82" t="s">
        <v>346</v>
      </c>
      <c r="B625" s="62" t="s">
        <v>314</v>
      </c>
      <c r="C625" s="82" t="s">
        <v>23</v>
      </c>
      <c r="D625" s="82" t="s">
        <v>556</v>
      </c>
      <c r="E625" s="108" t="s">
        <v>472</v>
      </c>
      <c r="F625" s="109"/>
      <c r="G625" s="61" t="s">
        <v>297</v>
      </c>
      <c r="H625" s="64">
        <v>1.304E-2</v>
      </c>
      <c r="I625" s="63">
        <v>257.94</v>
      </c>
      <c r="J625" s="63">
        <v>3.36</v>
      </c>
    </row>
    <row r="626" spans="1:10" ht="38.25" x14ac:dyDescent="0.2">
      <c r="A626" s="82" t="s">
        <v>346</v>
      </c>
      <c r="B626" s="62" t="s">
        <v>561</v>
      </c>
      <c r="C626" s="82" t="s">
        <v>23</v>
      </c>
      <c r="D626" s="82" t="s">
        <v>562</v>
      </c>
      <c r="E626" s="108" t="s">
        <v>472</v>
      </c>
      <c r="F626" s="109"/>
      <c r="G626" s="61" t="s">
        <v>297</v>
      </c>
      <c r="H626" s="64">
        <v>8.6999999999999994E-3</v>
      </c>
      <c r="I626" s="63">
        <v>106.83</v>
      </c>
      <c r="J626" s="63">
        <v>0.92</v>
      </c>
    </row>
    <row r="627" spans="1:10" ht="25.5" x14ac:dyDescent="0.2">
      <c r="A627" s="82" t="s">
        <v>346</v>
      </c>
      <c r="B627" s="62" t="s">
        <v>571</v>
      </c>
      <c r="C627" s="82" t="s">
        <v>23</v>
      </c>
      <c r="D627" s="82" t="s">
        <v>572</v>
      </c>
      <c r="E627" s="108" t="s">
        <v>472</v>
      </c>
      <c r="F627" s="109"/>
      <c r="G627" s="61" t="s">
        <v>297</v>
      </c>
      <c r="H627" s="64">
        <v>2.1739999999999999E-2</v>
      </c>
      <c r="I627" s="63">
        <v>275.58</v>
      </c>
      <c r="J627" s="63">
        <v>5.99</v>
      </c>
    </row>
    <row r="628" spans="1:10" ht="25.5" x14ac:dyDescent="0.2">
      <c r="A628" s="82" t="s">
        <v>346</v>
      </c>
      <c r="B628" s="62" t="s">
        <v>546</v>
      </c>
      <c r="C628" s="82" t="s">
        <v>23</v>
      </c>
      <c r="D628" s="82" t="s">
        <v>547</v>
      </c>
      <c r="E628" s="108" t="s">
        <v>472</v>
      </c>
      <c r="F628" s="109"/>
      <c r="G628" s="61" t="s">
        <v>297</v>
      </c>
      <c r="H628" s="64">
        <v>2.1739999999999999E-2</v>
      </c>
      <c r="I628" s="63">
        <v>184.43</v>
      </c>
      <c r="J628" s="63">
        <v>4</v>
      </c>
    </row>
    <row r="629" spans="1:10" x14ac:dyDescent="0.2">
      <c r="A629" s="82" t="s">
        <v>346</v>
      </c>
      <c r="B629" s="62" t="s">
        <v>359</v>
      </c>
      <c r="C629" s="82" t="s">
        <v>23</v>
      </c>
      <c r="D629" s="82" t="s">
        <v>360</v>
      </c>
      <c r="E629" s="108" t="s">
        <v>358</v>
      </c>
      <c r="F629" s="109"/>
      <c r="G629" s="61" t="s">
        <v>297</v>
      </c>
      <c r="H629" s="64">
        <v>6.522E-2</v>
      </c>
      <c r="I629" s="63">
        <v>15.79</v>
      </c>
      <c r="J629" s="63">
        <v>1.02</v>
      </c>
    </row>
    <row r="630" spans="1:10" x14ac:dyDescent="0.2">
      <c r="A630" s="82" t="s">
        <v>346</v>
      </c>
      <c r="B630" s="62" t="s">
        <v>606</v>
      </c>
      <c r="C630" s="82" t="s">
        <v>23</v>
      </c>
      <c r="D630" s="82" t="s">
        <v>607</v>
      </c>
      <c r="E630" s="108" t="s">
        <v>363</v>
      </c>
      <c r="F630" s="109"/>
      <c r="G630" s="61" t="s">
        <v>187</v>
      </c>
      <c r="H630" s="64">
        <v>2.2000000000000002</v>
      </c>
      <c r="I630" s="63">
        <v>83.5</v>
      </c>
      <c r="J630" s="63">
        <v>183.7</v>
      </c>
    </row>
    <row r="631" spans="1:10" x14ac:dyDescent="0.2">
      <c r="A631" s="81"/>
      <c r="B631" s="81"/>
      <c r="C631" s="81"/>
      <c r="D631" s="81"/>
      <c r="E631" s="81" t="s">
        <v>348</v>
      </c>
      <c r="F631" s="67">
        <v>1.02</v>
      </c>
      <c r="G631" s="81" t="s">
        <v>349</v>
      </c>
      <c r="H631" s="67">
        <v>0</v>
      </c>
      <c r="I631" s="81" t="s">
        <v>350</v>
      </c>
      <c r="J631" s="67">
        <v>1.02</v>
      </c>
    </row>
    <row r="632" spans="1:10" x14ac:dyDescent="0.2">
      <c r="A632" s="81"/>
      <c r="B632" s="81"/>
      <c r="C632" s="81"/>
      <c r="D632" s="81"/>
      <c r="E632" s="81" t="s">
        <v>351</v>
      </c>
      <c r="F632" s="67">
        <v>48.92</v>
      </c>
      <c r="G632" s="81"/>
      <c r="H632" s="107" t="s">
        <v>352</v>
      </c>
      <c r="I632" s="107"/>
      <c r="J632" s="67">
        <v>250.99</v>
      </c>
    </row>
    <row r="633" spans="1:10" ht="15" thickBot="1" x14ac:dyDescent="0.25">
      <c r="A633" s="76"/>
      <c r="B633" s="76"/>
      <c r="C633" s="76"/>
      <c r="D633" s="76"/>
      <c r="E633" s="76"/>
      <c r="F633" s="76"/>
      <c r="G633" s="76" t="s">
        <v>353</v>
      </c>
      <c r="H633" s="65">
        <v>10000</v>
      </c>
      <c r="I633" s="76" t="s">
        <v>354</v>
      </c>
      <c r="J633" s="77">
        <v>2509900</v>
      </c>
    </row>
    <row r="634" spans="1:10" ht="15" thickTop="1" x14ac:dyDescent="0.2">
      <c r="A634" s="56"/>
      <c r="B634" s="56"/>
      <c r="C634" s="56"/>
      <c r="D634" s="56"/>
      <c r="E634" s="56"/>
      <c r="F634" s="56"/>
      <c r="G634" s="56"/>
      <c r="H634" s="56"/>
      <c r="I634" s="56"/>
      <c r="J634" s="56"/>
    </row>
    <row r="635" spans="1:10" ht="15" x14ac:dyDescent="0.2">
      <c r="A635" s="79" t="s">
        <v>227</v>
      </c>
      <c r="B635" s="84" t="s">
        <v>6</v>
      </c>
      <c r="C635" s="79" t="s">
        <v>7</v>
      </c>
      <c r="D635" s="79" t="s">
        <v>8</v>
      </c>
      <c r="E635" s="96" t="s">
        <v>344</v>
      </c>
      <c r="F635" s="97"/>
      <c r="G635" s="85" t="s">
        <v>9</v>
      </c>
      <c r="H635" s="84" t="s">
        <v>10</v>
      </c>
      <c r="I635" s="84" t="s">
        <v>11</v>
      </c>
      <c r="J635" s="84" t="s">
        <v>13</v>
      </c>
    </row>
    <row r="636" spans="1:10" ht="51" x14ac:dyDescent="0.2">
      <c r="A636" s="80" t="s">
        <v>345</v>
      </c>
      <c r="B636" s="53" t="s">
        <v>228</v>
      </c>
      <c r="C636" s="80" t="s">
        <v>23</v>
      </c>
      <c r="D636" s="80" t="s">
        <v>229</v>
      </c>
      <c r="E636" s="98" t="s">
        <v>608</v>
      </c>
      <c r="F636" s="99"/>
      <c r="G636" s="52" t="s">
        <v>133</v>
      </c>
      <c r="H636" s="55">
        <v>1</v>
      </c>
      <c r="I636" s="54">
        <v>208.33</v>
      </c>
      <c r="J636" s="54">
        <v>208.33</v>
      </c>
    </row>
    <row r="637" spans="1:10" ht="38.25" x14ac:dyDescent="0.2">
      <c r="A637" s="82" t="s">
        <v>346</v>
      </c>
      <c r="B637" s="62" t="s">
        <v>314</v>
      </c>
      <c r="C637" s="82" t="s">
        <v>23</v>
      </c>
      <c r="D637" s="82" t="s">
        <v>556</v>
      </c>
      <c r="E637" s="108" t="s">
        <v>472</v>
      </c>
      <c r="F637" s="109"/>
      <c r="G637" s="61" t="s">
        <v>297</v>
      </c>
      <c r="H637" s="64">
        <v>1.7649999999999999E-2</v>
      </c>
      <c r="I637" s="63">
        <v>257.94</v>
      </c>
      <c r="J637" s="63">
        <v>4.55</v>
      </c>
    </row>
    <row r="638" spans="1:10" x14ac:dyDescent="0.2">
      <c r="A638" s="82" t="s">
        <v>346</v>
      </c>
      <c r="B638" s="62" t="s">
        <v>359</v>
      </c>
      <c r="C638" s="82" t="s">
        <v>23</v>
      </c>
      <c r="D638" s="82" t="s">
        <v>360</v>
      </c>
      <c r="E638" s="108" t="s">
        <v>358</v>
      </c>
      <c r="F638" s="109"/>
      <c r="G638" s="61" t="s">
        <v>297</v>
      </c>
      <c r="H638" s="64">
        <v>8.8239999999999999E-2</v>
      </c>
      <c r="I638" s="63">
        <v>15.79</v>
      </c>
      <c r="J638" s="63">
        <v>1.39</v>
      </c>
    </row>
    <row r="639" spans="1:10" x14ac:dyDescent="0.2">
      <c r="A639" s="82" t="s">
        <v>346</v>
      </c>
      <c r="B639" s="62" t="s">
        <v>305</v>
      </c>
      <c r="C639" s="82" t="s">
        <v>23</v>
      </c>
      <c r="D639" s="82" t="s">
        <v>545</v>
      </c>
      <c r="E639" s="108" t="s">
        <v>472</v>
      </c>
      <c r="F639" s="109"/>
      <c r="G639" s="61" t="s">
        <v>297</v>
      </c>
      <c r="H639" s="64">
        <v>2.3529999999999999E-2</v>
      </c>
      <c r="I639" s="63">
        <v>150.96</v>
      </c>
      <c r="J639" s="63">
        <v>3.55</v>
      </c>
    </row>
    <row r="640" spans="1:10" x14ac:dyDescent="0.2">
      <c r="A640" s="82" t="s">
        <v>346</v>
      </c>
      <c r="B640" s="62" t="s">
        <v>548</v>
      </c>
      <c r="C640" s="82" t="s">
        <v>23</v>
      </c>
      <c r="D640" s="82" t="s">
        <v>549</v>
      </c>
      <c r="E640" s="108" t="s">
        <v>472</v>
      </c>
      <c r="F640" s="109"/>
      <c r="G640" s="61" t="s">
        <v>297</v>
      </c>
      <c r="H640" s="64">
        <v>5.8799999999999998E-3</v>
      </c>
      <c r="I640" s="63">
        <v>63.61</v>
      </c>
      <c r="J640" s="63">
        <v>0.37</v>
      </c>
    </row>
    <row r="641" spans="1:10" ht="38.25" x14ac:dyDescent="0.2">
      <c r="A641" s="82" t="s">
        <v>346</v>
      </c>
      <c r="B641" s="62" t="s">
        <v>561</v>
      </c>
      <c r="C641" s="82" t="s">
        <v>23</v>
      </c>
      <c r="D641" s="82" t="s">
        <v>562</v>
      </c>
      <c r="E641" s="108" t="s">
        <v>472</v>
      </c>
      <c r="F641" s="109"/>
      <c r="G641" s="61" t="s">
        <v>297</v>
      </c>
      <c r="H641" s="64">
        <v>1.176E-2</v>
      </c>
      <c r="I641" s="63">
        <v>106.83</v>
      </c>
      <c r="J641" s="63">
        <v>1.25</v>
      </c>
    </row>
    <row r="642" spans="1:10" ht="25.5" x14ac:dyDescent="0.2">
      <c r="A642" s="82" t="s">
        <v>346</v>
      </c>
      <c r="B642" s="62" t="s">
        <v>571</v>
      </c>
      <c r="C642" s="82" t="s">
        <v>23</v>
      </c>
      <c r="D642" s="82" t="s">
        <v>572</v>
      </c>
      <c r="E642" s="108" t="s">
        <v>472</v>
      </c>
      <c r="F642" s="109"/>
      <c r="G642" s="61" t="s">
        <v>297</v>
      </c>
      <c r="H642" s="64">
        <v>2.9409999999999999E-2</v>
      </c>
      <c r="I642" s="63">
        <v>275.58</v>
      </c>
      <c r="J642" s="63">
        <v>8.1</v>
      </c>
    </row>
    <row r="643" spans="1:10" ht="25.5" x14ac:dyDescent="0.2">
      <c r="A643" s="82" t="s">
        <v>346</v>
      </c>
      <c r="B643" s="62" t="s">
        <v>546</v>
      </c>
      <c r="C643" s="82" t="s">
        <v>23</v>
      </c>
      <c r="D643" s="82" t="s">
        <v>547</v>
      </c>
      <c r="E643" s="108" t="s">
        <v>472</v>
      </c>
      <c r="F643" s="109"/>
      <c r="G643" s="61" t="s">
        <v>297</v>
      </c>
      <c r="H643" s="64">
        <v>2.9409999999999999E-2</v>
      </c>
      <c r="I643" s="63">
        <v>184.43</v>
      </c>
      <c r="J643" s="63">
        <v>5.42</v>
      </c>
    </row>
    <row r="644" spans="1:10" x14ac:dyDescent="0.2">
      <c r="A644" s="82" t="s">
        <v>346</v>
      </c>
      <c r="B644" s="62" t="s">
        <v>606</v>
      </c>
      <c r="C644" s="82" t="s">
        <v>23</v>
      </c>
      <c r="D644" s="82" t="s">
        <v>607</v>
      </c>
      <c r="E644" s="108" t="s">
        <v>363</v>
      </c>
      <c r="F644" s="109"/>
      <c r="G644" s="61" t="s">
        <v>187</v>
      </c>
      <c r="H644" s="64">
        <v>2.2000000000000002</v>
      </c>
      <c r="I644" s="63">
        <v>83.5</v>
      </c>
      <c r="J644" s="63">
        <v>183.7</v>
      </c>
    </row>
    <row r="645" spans="1:10" x14ac:dyDescent="0.2">
      <c r="A645" s="81"/>
      <c r="B645" s="81"/>
      <c r="C645" s="81"/>
      <c r="D645" s="81"/>
      <c r="E645" s="81" t="s">
        <v>348</v>
      </c>
      <c r="F645" s="67">
        <v>1.39</v>
      </c>
      <c r="G645" s="81" t="s">
        <v>349</v>
      </c>
      <c r="H645" s="67">
        <v>0</v>
      </c>
      <c r="I645" s="81" t="s">
        <v>350</v>
      </c>
      <c r="J645" s="67">
        <v>1.39</v>
      </c>
    </row>
    <row r="646" spans="1:10" x14ac:dyDescent="0.2">
      <c r="A646" s="81"/>
      <c r="B646" s="81"/>
      <c r="C646" s="81"/>
      <c r="D646" s="81"/>
      <c r="E646" s="81" t="s">
        <v>351</v>
      </c>
      <c r="F646" s="67">
        <v>50.43</v>
      </c>
      <c r="G646" s="81"/>
      <c r="H646" s="107" t="s">
        <v>352</v>
      </c>
      <c r="I646" s="107"/>
      <c r="J646" s="67">
        <v>258.76</v>
      </c>
    </row>
    <row r="647" spans="1:10" ht="15" thickBot="1" x14ac:dyDescent="0.25">
      <c r="A647" s="76"/>
      <c r="B647" s="76"/>
      <c r="C647" s="76"/>
      <c r="D647" s="76"/>
      <c r="E647" s="76"/>
      <c r="F647" s="76"/>
      <c r="G647" s="76" t="s">
        <v>353</v>
      </c>
      <c r="H647" s="65">
        <v>21000</v>
      </c>
      <c r="I647" s="76" t="s">
        <v>354</v>
      </c>
      <c r="J647" s="77">
        <v>5433960</v>
      </c>
    </row>
    <row r="648" spans="1:10" ht="15" thickTop="1" x14ac:dyDescent="0.2">
      <c r="A648" s="56"/>
      <c r="B648" s="56"/>
      <c r="C648" s="56"/>
      <c r="D648" s="56"/>
      <c r="E648" s="56"/>
      <c r="F648" s="56"/>
      <c r="G648" s="56"/>
      <c r="H648" s="56"/>
      <c r="I648" s="56"/>
      <c r="J648" s="56"/>
    </row>
    <row r="649" spans="1:10" ht="15" x14ac:dyDescent="0.2">
      <c r="A649" s="79" t="s">
        <v>230</v>
      </c>
      <c r="B649" s="84" t="s">
        <v>6</v>
      </c>
      <c r="C649" s="79" t="s">
        <v>7</v>
      </c>
      <c r="D649" s="79" t="s">
        <v>8</v>
      </c>
      <c r="E649" s="96" t="s">
        <v>344</v>
      </c>
      <c r="F649" s="97"/>
      <c r="G649" s="85" t="s">
        <v>9</v>
      </c>
      <c r="H649" s="84" t="s">
        <v>10</v>
      </c>
      <c r="I649" s="84" t="s">
        <v>11</v>
      </c>
      <c r="J649" s="84" t="s">
        <v>13</v>
      </c>
    </row>
    <row r="650" spans="1:10" ht="51" x14ac:dyDescent="0.2">
      <c r="A650" s="80" t="s">
        <v>345</v>
      </c>
      <c r="B650" s="53" t="s">
        <v>232</v>
      </c>
      <c r="C650" s="80" t="s">
        <v>79</v>
      </c>
      <c r="D650" s="80" t="s">
        <v>858</v>
      </c>
      <c r="E650" s="98" t="s">
        <v>522</v>
      </c>
      <c r="F650" s="99"/>
      <c r="G650" s="52" t="s">
        <v>20</v>
      </c>
      <c r="H650" s="55">
        <v>1</v>
      </c>
      <c r="I650" s="54">
        <v>4.0199999999999996</v>
      </c>
      <c r="J650" s="54">
        <v>4.0199999999999996</v>
      </c>
    </row>
    <row r="651" spans="1:10" ht="25.5" x14ac:dyDescent="0.2">
      <c r="A651" s="83" t="s">
        <v>380</v>
      </c>
      <c r="B651" s="58" t="s">
        <v>609</v>
      </c>
      <c r="C651" s="83" t="s">
        <v>119</v>
      </c>
      <c r="D651" s="83" t="s">
        <v>610</v>
      </c>
      <c r="E651" s="110" t="s">
        <v>507</v>
      </c>
      <c r="F651" s="111"/>
      <c r="G651" s="57" t="s">
        <v>297</v>
      </c>
      <c r="H651" s="60">
        <v>8.7000000000000001E-5</v>
      </c>
      <c r="I651" s="59">
        <v>47.11</v>
      </c>
      <c r="J651" s="59">
        <v>0</v>
      </c>
    </row>
    <row r="652" spans="1:10" ht="25.5" x14ac:dyDescent="0.2">
      <c r="A652" s="83" t="s">
        <v>380</v>
      </c>
      <c r="B652" s="58" t="s">
        <v>505</v>
      </c>
      <c r="C652" s="83" t="s">
        <v>119</v>
      </c>
      <c r="D652" s="83" t="s">
        <v>506</v>
      </c>
      <c r="E652" s="110" t="s">
        <v>507</v>
      </c>
      <c r="F652" s="111"/>
      <c r="G652" s="57" t="s">
        <v>297</v>
      </c>
      <c r="H652" s="60">
        <v>3.4783000000000001E-3</v>
      </c>
      <c r="I652" s="59">
        <v>18.739999999999998</v>
      </c>
      <c r="J652" s="59">
        <v>0.06</v>
      </c>
    </row>
    <row r="653" spans="1:10" x14ac:dyDescent="0.2">
      <c r="A653" s="82" t="s">
        <v>346</v>
      </c>
      <c r="B653" s="62" t="s">
        <v>611</v>
      </c>
      <c r="C653" s="82" t="s">
        <v>23</v>
      </c>
      <c r="D653" s="82" t="s">
        <v>612</v>
      </c>
      <c r="E653" s="108" t="s">
        <v>472</v>
      </c>
      <c r="F653" s="109"/>
      <c r="G653" s="61" t="s">
        <v>297</v>
      </c>
      <c r="H653" s="64">
        <v>8.696E-4</v>
      </c>
      <c r="I653" s="63">
        <v>303.36</v>
      </c>
      <c r="J653" s="63">
        <v>0.26</v>
      </c>
    </row>
    <row r="654" spans="1:10" ht="25.5" x14ac:dyDescent="0.2">
      <c r="A654" s="82" t="s">
        <v>346</v>
      </c>
      <c r="B654" s="62" t="s">
        <v>552</v>
      </c>
      <c r="C654" s="82" t="s">
        <v>23</v>
      </c>
      <c r="D654" s="82" t="s">
        <v>553</v>
      </c>
      <c r="E654" s="108" t="s">
        <v>472</v>
      </c>
      <c r="F654" s="109"/>
      <c r="G654" s="61" t="s">
        <v>297</v>
      </c>
      <c r="H654" s="64">
        <v>6.87E-4</v>
      </c>
      <c r="I654" s="63">
        <v>165.12</v>
      </c>
      <c r="J654" s="63">
        <v>0.11</v>
      </c>
    </row>
    <row r="655" spans="1:10" ht="25.5" x14ac:dyDescent="0.2">
      <c r="A655" s="82" t="s">
        <v>346</v>
      </c>
      <c r="B655" s="62" t="s">
        <v>554</v>
      </c>
      <c r="C655" s="82" t="s">
        <v>23</v>
      </c>
      <c r="D655" s="82" t="s">
        <v>555</v>
      </c>
      <c r="E655" s="108" t="s">
        <v>472</v>
      </c>
      <c r="F655" s="109"/>
      <c r="G655" s="61" t="s">
        <v>297</v>
      </c>
      <c r="H655" s="64">
        <v>1.8259999999999999E-4</v>
      </c>
      <c r="I655" s="63">
        <v>33.74</v>
      </c>
      <c r="J655" s="63">
        <v>0</v>
      </c>
    </row>
    <row r="656" spans="1:10" x14ac:dyDescent="0.2">
      <c r="A656" s="82" t="s">
        <v>346</v>
      </c>
      <c r="B656" s="62" t="s">
        <v>613</v>
      </c>
      <c r="C656" s="82" t="s">
        <v>23</v>
      </c>
      <c r="D656" s="82" t="s">
        <v>614</v>
      </c>
      <c r="E656" s="108" t="s">
        <v>472</v>
      </c>
      <c r="F656" s="109"/>
      <c r="G656" s="61" t="s">
        <v>297</v>
      </c>
      <c r="H656" s="64">
        <v>6.87E-4</v>
      </c>
      <c r="I656" s="63">
        <v>14.44</v>
      </c>
      <c r="J656" s="63">
        <v>0</v>
      </c>
    </row>
    <row r="657" spans="1:10" x14ac:dyDescent="0.2">
      <c r="A657" s="82" t="s">
        <v>346</v>
      </c>
      <c r="B657" s="62" t="s">
        <v>615</v>
      </c>
      <c r="C657" s="82" t="s">
        <v>23</v>
      </c>
      <c r="D657" s="82" t="s">
        <v>616</v>
      </c>
      <c r="E657" s="108" t="s">
        <v>472</v>
      </c>
      <c r="F657" s="109"/>
      <c r="G657" s="61" t="s">
        <v>297</v>
      </c>
      <c r="H657" s="64">
        <v>1.8259999999999999E-4</v>
      </c>
      <c r="I657" s="63">
        <v>10.67</v>
      </c>
      <c r="J657" s="63">
        <v>0</v>
      </c>
    </row>
    <row r="658" spans="1:10" ht="25.5" x14ac:dyDescent="0.2">
      <c r="A658" s="82" t="s">
        <v>346</v>
      </c>
      <c r="B658" s="62" t="s">
        <v>617</v>
      </c>
      <c r="C658" s="82" t="s">
        <v>79</v>
      </c>
      <c r="D658" s="82" t="s">
        <v>618</v>
      </c>
      <c r="E658" s="108" t="s">
        <v>363</v>
      </c>
      <c r="F658" s="109"/>
      <c r="G658" s="61" t="s">
        <v>187</v>
      </c>
      <c r="H658" s="64">
        <v>1.1999999999999999E-3</v>
      </c>
      <c r="I658" s="63">
        <v>2991.82</v>
      </c>
      <c r="J658" s="63">
        <v>3.59</v>
      </c>
    </row>
    <row r="659" spans="1:10" x14ac:dyDescent="0.2">
      <c r="A659" s="81"/>
      <c r="B659" s="81"/>
      <c r="C659" s="81"/>
      <c r="D659" s="81"/>
      <c r="E659" s="81" t="s">
        <v>348</v>
      </c>
      <c r="F659" s="67">
        <v>0.04</v>
      </c>
      <c r="G659" s="81" t="s">
        <v>349</v>
      </c>
      <c r="H659" s="67">
        <v>0</v>
      </c>
      <c r="I659" s="81" t="s">
        <v>350</v>
      </c>
      <c r="J659" s="67">
        <v>0.04</v>
      </c>
    </row>
    <row r="660" spans="1:10" x14ac:dyDescent="0.2">
      <c r="A660" s="81"/>
      <c r="B660" s="81"/>
      <c r="C660" s="81"/>
      <c r="D660" s="81"/>
      <c r="E660" s="81" t="s">
        <v>351</v>
      </c>
      <c r="F660" s="67">
        <v>0.97</v>
      </c>
      <c r="G660" s="81"/>
      <c r="H660" s="107" t="s">
        <v>352</v>
      </c>
      <c r="I660" s="107"/>
      <c r="J660" s="67">
        <v>4.99</v>
      </c>
    </row>
    <row r="661" spans="1:10" ht="15" thickBot="1" x14ac:dyDescent="0.25">
      <c r="A661" s="76"/>
      <c r="B661" s="76"/>
      <c r="C661" s="76"/>
      <c r="D661" s="76"/>
      <c r="E661" s="76"/>
      <c r="F661" s="76"/>
      <c r="G661" s="76" t="s">
        <v>353</v>
      </c>
      <c r="H661" s="65">
        <v>210000</v>
      </c>
      <c r="I661" s="76" t="s">
        <v>354</v>
      </c>
      <c r="J661" s="77">
        <v>1047900</v>
      </c>
    </row>
    <row r="662" spans="1:10" ht="15" thickTop="1" x14ac:dyDescent="0.2">
      <c r="A662" s="56"/>
      <c r="B662" s="56"/>
      <c r="C662" s="56"/>
      <c r="D662" s="56"/>
      <c r="E662" s="56"/>
      <c r="F662" s="56"/>
      <c r="G662" s="56"/>
      <c r="H662" s="56"/>
      <c r="I662" s="56"/>
      <c r="J662" s="56"/>
    </row>
    <row r="663" spans="1:10" ht="15" x14ac:dyDescent="0.2">
      <c r="A663" s="79" t="s">
        <v>231</v>
      </c>
      <c r="B663" s="84" t="s">
        <v>6</v>
      </c>
      <c r="C663" s="79" t="s">
        <v>7</v>
      </c>
      <c r="D663" s="79" t="s">
        <v>8</v>
      </c>
      <c r="E663" s="96" t="s">
        <v>344</v>
      </c>
      <c r="F663" s="97"/>
      <c r="G663" s="85" t="s">
        <v>9</v>
      </c>
      <c r="H663" s="84" t="s">
        <v>10</v>
      </c>
      <c r="I663" s="84" t="s">
        <v>11</v>
      </c>
      <c r="J663" s="84" t="s">
        <v>13</v>
      </c>
    </row>
    <row r="664" spans="1:10" x14ac:dyDescent="0.2">
      <c r="A664" s="80" t="s">
        <v>345</v>
      </c>
      <c r="B664" s="53" t="s">
        <v>234</v>
      </c>
      <c r="C664" s="80" t="s">
        <v>23</v>
      </c>
      <c r="D664" s="80" t="s">
        <v>235</v>
      </c>
      <c r="E664" s="98" t="s">
        <v>619</v>
      </c>
      <c r="F664" s="99"/>
      <c r="G664" s="52" t="s">
        <v>20</v>
      </c>
      <c r="H664" s="55">
        <v>1</v>
      </c>
      <c r="I664" s="54">
        <v>2.4700000000000002</v>
      </c>
      <c r="J664" s="54">
        <v>2.4700000000000002</v>
      </c>
    </row>
    <row r="665" spans="1:10" x14ac:dyDescent="0.2">
      <c r="A665" s="82" t="s">
        <v>346</v>
      </c>
      <c r="B665" s="62" t="s">
        <v>613</v>
      </c>
      <c r="C665" s="82" t="s">
        <v>23</v>
      </c>
      <c r="D665" s="82" t="s">
        <v>614</v>
      </c>
      <c r="E665" s="108" t="s">
        <v>472</v>
      </c>
      <c r="F665" s="109"/>
      <c r="G665" s="61" t="s">
        <v>297</v>
      </c>
      <c r="H665" s="64">
        <v>3.6000000000000002E-4</v>
      </c>
      <c r="I665" s="63">
        <v>14.44</v>
      </c>
      <c r="J665" s="63">
        <v>0</v>
      </c>
    </row>
    <row r="666" spans="1:10" x14ac:dyDescent="0.2">
      <c r="A666" s="82" t="s">
        <v>346</v>
      </c>
      <c r="B666" s="62" t="s">
        <v>611</v>
      </c>
      <c r="C666" s="82" t="s">
        <v>23</v>
      </c>
      <c r="D666" s="82" t="s">
        <v>612</v>
      </c>
      <c r="E666" s="108" t="s">
        <v>472</v>
      </c>
      <c r="F666" s="109"/>
      <c r="G666" s="61" t="s">
        <v>297</v>
      </c>
      <c r="H666" s="64">
        <v>1.82E-3</v>
      </c>
      <c r="I666" s="63">
        <v>303.36</v>
      </c>
      <c r="J666" s="63">
        <v>0.55000000000000004</v>
      </c>
    </row>
    <row r="667" spans="1:10" ht="25.5" x14ac:dyDescent="0.2">
      <c r="A667" s="82" t="s">
        <v>346</v>
      </c>
      <c r="B667" s="62" t="s">
        <v>554</v>
      </c>
      <c r="C667" s="82" t="s">
        <v>23</v>
      </c>
      <c r="D667" s="82" t="s">
        <v>555</v>
      </c>
      <c r="E667" s="108" t="s">
        <v>472</v>
      </c>
      <c r="F667" s="109"/>
      <c r="G667" s="61" t="s">
        <v>297</v>
      </c>
      <c r="H667" s="64">
        <v>1.4499999999999999E-3</v>
      </c>
      <c r="I667" s="63">
        <v>33.74</v>
      </c>
      <c r="J667" s="63">
        <v>0.04</v>
      </c>
    </row>
    <row r="668" spans="1:10" x14ac:dyDescent="0.2">
      <c r="A668" s="82" t="s">
        <v>346</v>
      </c>
      <c r="B668" s="62" t="s">
        <v>615</v>
      </c>
      <c r="C668" s="82" t="s">
        <v>23</v>
      </c>
      <c r="D668" s="82" t="s">
        <v>616</v>
      </c>
      <c r="E668" s="108" t="s">
        <v>472</v>
      </c>
      <c r="F668" s="109"/>
      <c r="G668" s="61" t="s">
        <v>297</v>
      </c>
      <c r="H668" s="64">
        <v>1.4499999999999999E-3</v>
      </c>
      <c r="I668" s="63">
        <v>10.67</v>
      </c>
      <c r="J668" s="63">
        <v>0.01</v>
      </c>
    </row>
    <row r="669" spans="1:10" ht="25.5" x14ac:dyDescent="0.2">
      <c r="A669" s="82" t="s">
        <v>346</v>
      </c>
      <c r="B669" s="62" t="s">
        <v>552</v>
      </c>
      <c r="C669" s="82" t="s">
        <v>23</v>
      </c>
      <c r="D669" s="82" t="s">
        <v>553</v>
      </c>
      <c r="E669" s="108" t="s">
        <v>472</v>
      </c>
      <c r="F669" s="109"/>
      <c r="G669" s="61" t="s">
        <v>297</v>
      </c>
      <c r="H669" s="64">
        <v>3.6000000000000002E-4</v>
      </c>
      <c r="I669" s="63">
        <v>165.12</v>
      </c>
      <c r="J669" s="63">
        <v>0.05</v>
      </c>
    </row>
    <row r="670" spans="1:10" x14ac:dyDescent="0.2">
      <c r="A670" s="82" t="s">
        <v>346</v>
      </c>
      <c r="B670" s="62" t="s">
        <v>359</v>
      </c>
      <c r="C670" s="82" t="s">
        <v>23</v>
      </c>
      <c r="D670" s="82" t="s">
        <v>360</v>
      </c>
      <c r="E670" s="108" t="s">
        <v>358</v>
      </c>
      <c r="F670" s="109"/>
      <c r="G670" s="61" t="s">
        <v>297</v>
      </c>
      <c r="H670" s="64">
        <v>1.091E-2</v>
      </c>
      <c r="I670" s="63">
        <v>15.79</v>
      </c>
      <c r="J670" s="63">
        <v>0.17</v>
      </c>
    </row>
    <row r="671" spans="1:10" ht="25.5" x14ac:dyDescent="0.2">
      <c r="A671" s="82" t="s">
        <v>346</v>
      </c>
      <c r="B671" s="62" t="s">
        <v>620</v>
      </c>
      <c r="C671" s="82" t="s">
        <v>23</v>
      </c>
      <c r="D671" s="82" t="s">
        <v>621</v>
      </c>
      <c r="E671" s="108" t="s">
        <v>363</v>
      </c>
      <c r="F671" s="109"/>
      <c r="G671" s="61" t="s">
        <v>187</v>
      </c>
      <c r="H671" s="64">
        <v>5.0000000000000001E-4</v>
      </c>
      <c r="I671" s="63">
        <v>3313.26</v>
      </c>
      <c r="J671" s="63">
        <v>1.65</v>
      </c>
    </row>
    <row r="672" spans="1:10" x14ac:dyDescent="0.2">
      <c r="A672" s="81"/>
      <c r="B672" s="81"/>
      <c r="C672" s="81"/>
      <c r="D672" s="81"/>
      <c r="E672" s="81" t="s">
        <v>348</v>
      </c>
      <c r="F672" s="67">
        <v>0.17</v>
      </c>
      <c r="G672" s="81" t="s">
        <v>349</v>
      </c>
      <c r="H672" s="67">
        <v>0</v>
      </c>
      <c r="I672" s="81" t="s">
        <v>350</v>
      </c>
      <c r="J672" s="67">
        <v>0.17</v>
      </c>
    </row>
    <row r="673" spans="1:10" x14ac:dyDescent="0.2">
      <c r="A673" s="81"/>
      <c r="B673" s="81"/>
      <c r="C673" s="81"/>
      <c r="D673" s="81"/>
      <c r="E673" s="81" t="s">
        <v>351</v>
      </c>
      <c r="F673" s="67">
        <v>0.59</v>
      </c>
      <c r="G673" s="81"/>
      <c r="H673" s="107" t="s">
        <v>352</v>
      </c>
      <c r="I673" s="107"/>
      <c r="J673" s="67">
        <v>3.06</v>
      </c>
    </row>
    <row r="674" spans="1:10" ht="15" thickBot="1" x14ac:dyDescent="0.25">
      <c r="A674" s="76"/>
      <c r="B674" s="76"/>
      <c r="C674" s="76"/>
      <c r="D674" s="76"/>
      <c r="E674" s="76"/>
      <c r="F674" s="76"/>
      <c r="G674" s="76" t="s">
        <v>353</v>
      </c>
      <c r="H674" s="65">
        <v>420000</v>
      </c>
      <c r="I674" s="76" t="s">
        <v>354</v>
      </c>
      <c r="J674" s="77">
        <v>1285200</v>
      </c>
    </row>
    <row r="675" spans="1:10" ht="15" thickTop="1" x14ac:dyDescent="0.2">
      <c r="A675" s="56"/>
      <c r="B675" s="56"/>
      <c r="C675" s="56"/>
      <c r="D675" s="56"/>
      <c r="E675" s="56"/>
      <c r="F675" s="56"/>
      <c r="G675" s="56"/>
      <c r="H675" s="56"/>
      <c r="I675" s="56"/>
      <c r="J675" s="56"/>
    </row>
    <row r="676" spans="1:10" ht="15" x14ac:dyDescent="0.2">
      <c r="A676" s="79" t="s">
        <v>233</v>
      </c>
      <c r="B676" s="84" t="s">
        <v>6</v>
      </c>
      <c r="C676" s="79" t="s">
        <v>7</v>
      </c>
      <c r="D676" s="79" t="s">
        <v>8</v>
      </c>
      <c r="E676" s="96" t="s">
        <v>344</v>
      </c>
      <c r="F676" s="97"/>
      <c r="G676" s="85" t="s">
        <v>9</v>
      </c>
      <c r="H676" s="84" t="s">
        <v>10</v>
      </c>
      <c r="I676" s="84" t="s">
        <v>11</v>
      </c>
      <c r="J676" s="84" t="s">
        <v>13</v>
      </c>
    </row>
    <row r="677" spans="1:10" ht="38.25" x14ac:dyDescent="0.2">
      <c r="A677" s="80" t="s">
        <v>345</v>
      </c>
      <c r="B677" s="53" t="s">
        <v>237</v>
      </c>
      <c r="C677" s="80" t="s">
        <v>119</v>
      </c>
      <c r="D677" s="80" t="s">
        <v>238</v>
      </c>
      <c r="E677" s="98" t="s">
        <v>489</v>
      </c>
      <c r="F677" s="99"/>
      <c r="G677" s="52" t="s">
        <v>133</v>
      </c>
      <c r="H677" s="55">
        <v>1</v>
      </c>
      <c r="I677" s="54">
        <v>1467.85</v>
      </c>
      <c r="J677" s="54">
        <v>1467.85</v>
      </c>
    </row>
    <row r="678" spans="1:10" ht="51" x14ac:dyDescent="0.2">
      <c r="A678" s="83" t="s">
        <v>380</v>
      </c>
      <c r="B678" s="58" t="s">
        <v>630</v>
      </c>
      <c r="C678" s="83" t="s">
        <v>119</v>
      </c>
      <c r="D678" s="83" t="s">
        <v>631</v>
      </c>
      <c r="E678" s="110" t="s">
        <v>492</v>
      </c>
      <c r="F678" s="111"/>
      <c r="G678" s="57" t="s">
        <v>493</v>
      </c>
      <c r="H678" s="60">
        <v>3.3099999999999997E-2</v>
      </c>
      <c r="I678" s="59">
        <v>386.57</v>
      </c>
      <c r="J678" s="59">
        <v>12.79</v>
      </c>
    </row>
    <row r="679" spans="1:10" ht="51" x14ac:dyDescent="0.2">
      <c r="A679" s="83" t="s">
        <v>380</v>
      </c>
      <c r="B679" s="58" t="s">
        <v>624</v>
      </c>
      <c r="C679" s="83" t="s">
        <v>119</v>
      </c>
      <c r="D679" s="83" t="s">
        <v>625</v>
      </c>
      <c r="E679" s="110" t="s">
        <v>492</v>
      </c>
      <c r="F679" s="111"/>
      <c r="G679" s="57" t="s">
        <v>500</v>
      </c>
      <c r="H679" s="60">
        <v>6.7799999999999999E-2</v>
      </c>
      <c r="I679" s="59">
        <v>140.78</v>
      </c>
      <c r="J679" s="59">
        <v>9.5399999999999991</v>
      </c>
    </row>
    <row r="680" spans="1:10" ht="25.5" x14ac:dyDescent="0.2">
      <c r="A680" s="83" t="s">
        <v>380</v>
      </c>
      <c r="B680" s="58" t="s">
        <v>640</v>
      </c>
      <c r="C680" s="83" t="s">
        <v>119</v>
      </c>
      <c r="D680" s="83" t="s">
        <v>641</v>
      </c>
      <c r="E680" s="110" t="s">
        <v>507</v>
      </c>
      <c r="F680" s="111"/>
      <c r="G680" s="57" t="s">
        <v>297</v>
      </c>
      <c r="H680" s="60">
        <v>0.80720000000000003</v>
      </c>
      <c r="I680" s="59">
        <v>22.18</v>
      </c>
      <c r="J680" s="59">
        <v>17.899999999999999</v>
      </c>
    </row>
    <row r="681" spans="1:10" ht="51" x14ac:dyDescent="0.2">
      <c r="A681" s="83" t="s">
        <v>380</v>
      </c>
      <c r="B681" s="58" t="s">
        <v>632</v>
      </c>
      <c r="C681" s="83" t="s">
        <v>119</v>
      </c>
      <c r="D681" s="83" t="s">
        <v>633</v>
      </c>
      <c r="E681" s="110" t="s">
        <v>492</v>
      </c>
      <c r="F681" s="111"/>
      <c r="G681" s="57" t="s">
        <v>493</v>
      </c>
      <c r="H681" s="60">
        <v>3.3099999999999997E-2</v>
      </c>
      <c r="I681" s="59">
        <v>253.86</v>
      </c>
      <c r="J681" s="59">
        <v>8.4</v>
      </c>
    </row>
    <row r="682" spans="1:10" ht="51" x14ac:dyDescent="0.2">
      <c r="A682" s="83" t="s">
        <v>380</v>
      </c>
      <c r="B682" s="58" t="s">
        <v>636</v>
      </c>
      <c r="C682" s="83" t="s">
        <v>119</v>
      </c>
      <c r="D682" s="83" t="s">
        <v>637</v>
      </c>
      <c r="E682" s="110" t="s">
        <v>492</v>
      </c>
      <c r="F682" s="111"/>
      <c r="G682" s="57" t="s">
        <v>493</v>
      </c>
      <c r="H682" s="60">
        <v>5.7500000000000002E-2</v>
      </c>
      <c r="I682" s="59">
        <v>216.04</v>
      </c>
      <c r="J682" s="59">
        <v>12.42</v>
      </c>
    </row>
    <row r="683" spans="1:10" ht="51" x14ac:dyDescent="0.2">
      <c r="A683" s="83" t="s">
        <v>380</v>
      </c>
      <c r="B683" s="58" t="s">
        <v>626</v>
      </c>
      <c r="C683" s="83" t="s">
        <v>119</v>
      </c>
      <c r="D683" s="83" t="s">
        <v>627</v>
      </c>
      <c r="E683" s="110" t="s">
        <v>492</v>
      </c>
      <c r="F683" s="111"/>
      <c r="G683" s="57" t="s">
        <v>500</v>
      </c>
      <c r="H683" s="60">
        <v>4.3400000000000001E-2</v>
      </c>
      <c r="I683" s="59">
        <v>70.02</v>
      </c>
      <c r="J683" s="59">
        <v>3.03</v>
      </c>
    </row>
    <row r="684" spans="1:10" ht="51" x14ac:dyDescent="0.2">
      <c r="A684" s="83" t="s">
        <v>380</v>
      </c>
      <c r="B684" s="58" t="s">
        <v>638</v>
      </c>
      <c r="C684" s="83" t="s">
        <v>119</v>
      </c>
      <c r="D684" s="83" t="s">
        <v>639</v>
      </c>
      <c r="E684" s="110" t="s">
        <v>492</v>
      </c>
      <c r="F684" s="111"/>
      <c r="G684" s="57" t="s">
        <v>500</v>
      </c>
      <c r="H684" s="60">
        <v>6.6799999999999998E-2</v>
      </c>
      <c r="I684" s="59">
        <v>50.56</v>
      </c>
      <c r="J684" s="59">
        <v>3.37</v>
      </c>
    </row>
    <row r="685" spans="1:10" ht="51" x14ac:dyDescent="0.2">
      <c r="A685" s="83" t="s">
        <v>380</v>
      </c>
      <c r="B685" s="58" t="s">
        <v>628</v>
      </c>
      <c r="C685" s="83" t="s">
        <v>119</v>
      </c>
      <c r="D685" s="83" t="s">
        <v>629</v>
      </c>
      <c r="E685" s="110" t="s">
        <v>492</v>
      </c>
      <c r="F685" s="111"/>
      <c r="G685" s="57" t="s">
        <v>493</v>
      </c>
      <c r="H685" s="60">
        <v>3.4099999999999998E-2</v>
      </c>
      <c r="I685" s="59">
        <v>143.69</v>
      </c>
      <c r="J685" s="59">
        <v>4.8899999999999997</v>
      </c>
    </row>
    <row r="686" spans="1:10" ht="51" x14ac:dyDescent="0.2">
      <c r="A686" s="83" t="s">
        <v>380</v>
      </c>
      <c r="B686" s="58" t="s">
        <v>634</v>
      </c>
      <c r="C686" s="83" t="s">
        <v>119</v>
      </c>
      <c r="D686" s="83" t="s">
        <v>635</v>
      </c>
      <c r="E686" s="110" t="s">
        <v>492</v>
      </c>
      <c r="F686" s="111"/>
      <c r="G686" s="57" t="s">
        <v>493</v>
      </c>
      <c r="H686" s="60">
        <v>2.9899999999999999E-2</v>
      </c>
      <c r="I686" s="59">
        <v>199</v>
      </c>
      <c r="J686" s="59">
        <v>5.95</v>
      </c>
    </row>
    <row r="687" spans="1:10" ht="51" x14ac:dyDescent="0.2">
      <c r="A687" s="83" t="s">
        <v>380</v>
      </c>
      <c r="B687" s="58" t="s">
        <v>622</v>
      </c>
      <c r="C687" s="83" t="s">
        <v>119</v>
      </c>
      <c r="D687" s="83" t="s">
        <v>623</v>
      </c>
      <c r="E687" s="110" t="s">
        <v>492</v>
      </c>
      <c r="F687" s="111"/>
      <c r="G687" s="57" t="s">
        <v>500</v>
      </c>
      <c r="H687" s="60">
        <v>7.0999999999999994E-2</v>
      </c>
      <c r="I687" s="59">
        <v>74.959999999999994</v>
      </c>
      <c r="J687" s="59">
        <v>5.32</v>
      </c>
    </row>
    <row r="688" spans="1:10" ht="38.25" x14ac:dyDescent="0.2">
      <c r="A688" s="82" t="s">
        <v>346</v>
      </c>
      <c r="B688" s="62" t="s">
        <v>642</v>
      </c>
      <c r="C688" s="82" t="s">
        <v>119</v>
      </c>
      <c r="D688" s="82" t="s">
        <v>643</v>
      </c>
      <c r="E688" s="108" t="s">
        <v>363</v>
      </c>
      <c r="F688" s="109"/>
      <c r="G688" s="61" t="s">
        <v>187</v>
      </c>
      <c r="H688" s="64">
        <v>2.5548000000000002</v>
      </c>
      <c r="I688" s="63">
        <v>541.82000000000005</v>
      </c>
      <c r="J688" s="63">
        <v>1384.24</v>
      </c>
    </row>
    <row r="689" spans="1:10" x14ac:dyDescent="0.2">
      <c r="A689" s="81"/>
      <c r="B689" s="81"/>
      <c r="C689" s="81"/>
      <c r="D689" s="81"/>
      <c r="E689" s="81" t="s">
        <v>348</v>
      </c>
      <c r="F689" s="67">
        <v>24.33</v>
      </c>
      <c r="G689" s="81" t="s">
        <v>349</v>
      </c>
      <c r="H689" s="67">
        <v>0</v>
      </c>
      <c r="I689" s="81" t="s">
        <v>350</v>
      </c>
      <c r="J689" s="67">
        <v>24.33</v>
      </c>
    </row>
    <row r="690" spans="1:10" x14ac:dyDescent="0.2">
      <c r="A690" s="81"/>
      <c r="B690" s="81"/>
      <c r="C690" s="81"/>
      <c r="D690" s="81"/>
      <c r="E690" s="81" t="s">
        <v>351</v>
      </c>
      <c r="F690" s="67">
        <v>355.36</v>
      </c>
      <c r="G690" s="81"/>
      <c r="H690" s="107" t="s">
        <v>352</v>
      </c>
      <c r="I690" s="107"/>
      <c r="J690" s="67">
        <v>1823.21</v>
      </c>
    </row>
    <row r="691" spans="1:10" ht="15" thickBot="1" x14ac:dyDescent="0.25">
      <c r="A691" s="76"/>
      <c r="B691" s="76"/>
      <c r="C691" s="76"/>
      <c r="D691" s="76"/>
      <c r="E691" s="76"/>
      <c r="F691" s="76"/>
      <c r="G691" s="76" t="s">
        <v>353</v>
      </c>
      <c r="H691" s="65">
        <v>3000</v>
      </c>
      <c r="I691" s="76" t="s">
        <v>354</v>
      </c>
      <c r="J691" s="77">
        <v>5469630</v>
      </c>
    </row>
    <row r="692" spans="1:10" ht="15" thickTop="1" x14ac:dyDescent="0.2">
      <c r="A692" s="56"/>
      <c r="B692" s="56"/>
      <c r="C692" s="56"/>
      <c r="D692" s="56"/>
      <c r="E692" s="56"/>
      <c r="F692" s="56"/>
      <c r="G692" s="56"/>
      <c r="H692" s="56"/>
      <c r="I692" s="56"/>
      <c r="J692" s="56"/>
    </row>
    <row r="693" spans="1:10" ht="15" x14ac:dyDescent="0.2">
      <c r="A693" s="79" t="s">
        <v>236</v>
      </c>
      <c r="B693" s="84" t="s">
        <v>6</v>
      </c>
      <c r="C693" s="79" t="s">
        <v>7</v>
      </c>
      <c r="D693" s="79" t="s">
        <v>8</v>
      </c>
      <c r="E693" s="96" t="s">
        <v>344</v>
      </c>
      <c r="F693" s="97"/>
      <c r="G693" s="85" t="s">
        <v>9</v>
      </c>
      <c r="H693" s="84" t="s">
        <v>10</v>
      </c>
      <c r="I693" s="84" t="s">
        <v>11</v>
      </c>
      <c r="J693" s="84" t="s">
        <v>13</v>
      </c>
    </row>
    <row r="694" spans="1:10" ht="38.25" x14ac:dyDescent="0.2">
      <c r="A694" s="80" t="s">
        <v>345</v>
      </c>
      <c r="B694" s="53" t="s">
        <v>240</v>
      </c>
      <c r="C694" s="80" t="s">
        <v>119</v>
      </c>
      <c r="D694" s="80" t="s">
        <v>241</v>
      </c>
      <c r="E694" s="98" t="s">
        <v>489</v>
      </c>
      <c r="F694" s="99"/>
      <c r="G694" s="52" t="s">
        <v>133</v>
      </c>
      <c r="H694" s="55">
        <v>1</v>
      </c>
      <c r="I694" s="54">
        <v>1694.49</v>
      </c>
      <c r="J694" s="54">
        <v>1694.49</v>
      </c>
    </row>
    <row r="695" spans="1:10" ht="51" x14ac:dyDescent="0.2">
      <c r="A695" s="83" t="s">
        <v>380</v>
      </c>
      <c r="B695" s="58" t="s">
        <v>630</v>
      </c>
      <c r="C695" s="83" t="s">
        <v>119</v>
      </c>
      <c r="D695" s="83" t="s">
        <v>631</v>
      </c>
      <c r="E695" s="110" t="s">
        <v>492</v>
      </c>
      <c r="F695" s="111"/>
      <c r="G695" s="57" t="s">
        <v>493</v>
      </c>
      <c r="H695" s="60">
        <v>4.6399999999999997E-2</v>
      </c>
      <c r="I695" s="59">
        <v>386.57</v>
      </c>
      <c r="J695" s="59">
        <v>17.93</v>
      </c>
    </row>
    <row r="696" spans="1:10" ht="51" x14ac:dyDescent="0.2">
      <c r="A696" s="83" t="s">
        <v>380</v>
      </c>
      <c r="B696" s="58" t="s">
        <v>624</v>
      </c>
      <c r="C696" s="83" t="s">
        <v>119</v>
      </c>
      <c r="D696" s="83" t="s">
        <v>625</v>
      </c>
      <c r="E696" s="110" t="s">
        <v>492</v>
      </c>
      <c r="F696" s="111"/>
      <c r="G696" s="57" t="s">
        <v>500</v>
      </c>
      <c r="H696" s="60">
        <v>9.4899999999999998E-2</v>
      </c>
      <c r="I696" s="59">
        <v>140.78</v>
      </c>
      <c r="J696" s="59">
        <v>13.36</v>
      </c>
    </row>
    <row r="697" spans="1:10" ht="25.5" x14ac:dyDescent="0.2">
      <c r="A697" s="83" t="s">
        <v>380</v>
      </c>
      <c r="B697" s="58" t="s">
        <v>640</v>
      </c>
      <c r="C697" s="83" t="s">
        <v>119</v>
      </c>
      <c r="D697" s="83" t="s">
        <v>641</v>
      </c>
      <c r="E697" s="110" t="s">
        <v>507</v>
      </c>
      <c r="F697" s="111"/>
      <c r="G697" s="57" t="s">
        <v>297</v>
      </c>
      <c r="H697" s="60">
        <v>1.1301000000000001</v>
      </c>
      <c r="I697" s="59">
        <v>22.18</v>
      </c>
      <c r="J697" s="59">
        <v>25.06</v>
      </c>
    </row>
    <row r="698" spans="1:10" ht="51" x14ac:dyDescent="0.2">
      <c r="A698" s="83" t="s">
        <v>380</v>
      </c>
      <c r="B698" s="58" t="s">
        <v>632</v>
      </c>
      <c r="C698" s="83" t="s">
        <v>119</v>
      </c>
      <c r="D698" s="83" t="s">
        <v>633</v>
      </c>
      <c r="E698" s="110" t="s">
        <v>492</v>
      </c>
      <c r="F698" s="111"/>
      <c r="G698" s="57" t="s">
        <v>493</v>
      </c>
      <c r="H698" s="60">
        <v>4.6399999999999997E-2</v>
      </c>
      <c r="I698" s="59">
        <v>253.86</v>
      </c>
      <c r="J698" s="59">
        <v>11.77</v>
      </c>
    </row>
    <row r="699" spans="1:10" ht="51" x14ac:dyDescent="0.2">
      <c r="A699" s="83" t="s">
        <v>380</v>
      </c>
      <c r="B699" s="58" t="s">
        <v>636</v>
      </c>
      <c r="C699" s="83" t="s">
        <v>119</v>
      </c>
      <c r="D699" s="83" t="s">
        <v>637</v>
      </c>
      <c r="E699" s="110" t="s">
        <v>492</v>
      </c>
      <c r="F699" s="111"/>
      <c r="G699" s="57" t="s">
        <v>493</v>
      </c>
      <c r="H699" s="60">
        <v>8.0500000000000002E-2</v>
      </c>
      <c r="I699" s="59">
        <v>216.04</v>
      </c>
      <c r="J699" s="59">
        <v>17.39</v>
      </c>
    </row>
    <row r="700" spans="1:10" ht="51" x14ac:dyDescent="0.2">
      <c r="A700" s="83" t="s">
        <v>380</v>
      </c>
      <c r="B700" s="58" t="s">
        <v>626</v>
      </c>
      <c r="C700" s="83" t="s">
        <v>119</v>
      </c>
      <c r="D700" s="83" t="s">
        <v>627</v>
      </c>
      <c r="E700" s="110" t="s">
        <v>492</v>
      </c>
      <c r="F700" s="111"/>
      <c r="G700" s="57" t="s">
        <v>500</v>
      </c>
      <c r="H700" s="60">
        <v>6.0699999999999997E-2</v>
      </c>
      <c r="I700" s="59">
        <v>70.02</v>
      </c>
      <c r="J700" s="59">
        <v>4.25</v>
      </c>
    </row>
    <row r="701" spans="1:10" ht="51" x14ac:dyDescent="0.2">
      <c r="A701" s="83" t="s">
        <v>380</v>
      </c>
      <c r="B701" s="58" t="s">
        <v>638</v>
      </c>
      <c r="C701" s="83" t="s">
        <v>119</v>
      </c>
      <c r="D701" s="83" t="s">
        <v>639</v>
      </c>
      <c r="E701" s="110" t="s">
        <v>492</v>
      </c>
      <c r="F701" s="111"/>
      <c r="G701" s="57" t="s">
        <v>500</v>
      </c>
      <c r="H701" s="60">
        <v>0.1071</v>
      </c>
      <c r="I701" s="59">
        <v>50.56</v>
      </c>
      <c r="J701" s="59">
        <v>5.41</v>
      </c>
    </row>
    <row r="702" spans="1:10" ht="51" x14ac:dyDescent="0.2">
      <c r="A702" s="83" t="s">
        <v>380</v>
      </c>
      <c r="B702" s="58" t="s">
        <v>628</v>
      </c>
      <c r="C702" s="83" t="s">
        <v>119</v>
      </c>
      <c r="D702" s="83" t="s">
        <v>629</v>
      </c>
      <c r="E702" s="110" t="s">
        <v>492</v>
      </c>
      <c r="F702" s="111"/>
      <c r="G702" s="57" t="s">
        <v>493</v>
      </c>
      <c r="H702" s="60">
        <v>3.4099999999999998E-2</v>
      </c>
      <c r="I702" s="59">
        <v>143.69</v>
      </c>
      <c r="J702" s="59">
        <v>4.8899999999999997</v>
      </c>
    </row>
    <row r="703" spans="1:10" ht="51" x14ac:dyDescent="0.2">
      <c r="A703" s="83" t="s">
        <v>380</v>
      </c>
      <c r="B703" s="58" t="s">
        <v>634</v>
      </c>
      <c r="C703" s="83" t="s">
        <v>119</v>
      </c>
      <c r="D703" s="83" t="s">
        <v>635</v>
      </c>
      <c r="E703" s="110" t="s">
        <v>492</v>
      </c>
      <c r="F703" s="111"/>
      <c r="G703" s="57" t="s">
        <v>493</v>
      </c>
      <c r="H703" s="60">
        <v>4.19E-2</v>
      </c>
      <c r="I703" s="59">
        <v>199</v>
      </c>
      <c r="J703" s="59">
        <v>8.33</v>
      </c>
    </row>
    <row r="704" spans="1:10" ht="51" x14ac:dyDescent="0.2">
      <c r="A704" s="83" t="s">
        <v>380</v>
      </c>
      <c r="B704" s="58" t="s">
        <v>622</v>
      </c>
      <c r="C704" s="83" t="s">
        <v>119</v>
      </c>
      <c r="D704" s="83" t="s">
        <v>623</v>
      </c>
      <c r="E704" s="110" t="s">
        <v>492</v>
      </c>
      <c r="F704" s="111"/>
      <c r="G704" s="57" t="s">
        <v>500</v>
      </c>
      <c r="H704" s="60">
        <v>9.9000000000000005E-2</v>
      </c>
      <c r="I704" s="59">
        <v>74.959999999999994</v>
      </c>
      <c r="J704" s="59">
        <v>7.42</v>
      </c>
    </row>
    <row r="705" spans="1:10" ht="38.25" x14ac:dyDescent="0.2">
      <c r="A705" s="82" t="s">
        <v>346</v>
      </c>
      <c r="B705" s="62" t="s">
        <v>644</v>
      </c>
      <c r="C705" s="82" t="s">
        <v>119</v>
      </c>
      <c r="D705" s="82" t="s">
        <v>645</v>
      </c>
      <c r="E705" s="108" t="s">
        <v>363</v>
      </c>
      <c r="F705" s="109"/>
      <c r="G705" s="61" t="s">
        <v>187</v>
      </c>
      <c r="H705" s="64">
        <v>2.5548000000000002</v>
      </c>
      <c r="I705" s="63">
        <v>617.92999999999995</v>
      </c>
      <c r="J705" s="63">
        <v>1578.68</v>
      </c>
    </row>
    <row r="706" spans="1:10" x14ac:dyDescent="0.2">
      <c r="A706" s="81"/>
      <c r="B706" s="81"/>
      <c r="C706" s="81"/>
      <c r="D706" s="81"/>
      <c r="E706" s="81" t="s">
        <v>348</v>
      </c>
      <c r="F706" s="67">
        <v>34.08</v>
      </c>
      <c r="G706" s="81" t="s">
        <v>349</v>
      </c>
      <c r="H706" s="67">
        <v>0</v>
      </c>
      <c r="I706" s="81" t="s">
        <v>350</v>
      </c>
      <c r="J706" s="67">
        <v>34.08</v>
      </c>
    </row>
    <row r="707" spans="1:10" x14ac:dyDescent="0.2">
      <c r="A707" s="81"/>
      <c r="B707" s="81"/>
      <c r="C707" s="81"/>
      <c r="D707" s="81"/>
      <c r="E707" s="81" t="s">
        <v>351</v>
      </c>
      <c r="F707" s="67">
        <v>410.23</v>
      </c>
      <c r="G707" s="81"/>
      <c r="H707" s="107" t="s">
        <v>352</v>
      </c>
      <c r="I707" s="107"/>
      <c r="J707" s="67">
        <v>2104.7199999999998</v>
      </c>
    </row>
    <row r="708" spans="1:10" ht="15" thickBot="1" x14ac:dyDescent="0.25">
      <c r="A708" s="76"/>
      <c r="B708" s="76"/>
      <c r="C708" s="76"/>
      <c r="D708" s="76"/>
      <c r="E708" s="76"/>
      <c r="F708" s="76"/>
      <c r="G708" s="76" t="s">
        <v>353</v>
      </c>
      <c r="H708" s="65">
        <v>9600</v>
      </c>
      <c r="I708" s="76" t="s">
        <v>354</v>
      </c>
      <c r="J708" s="77">
        <v>20205312</v>
      </c>
    </row>
    <row r="709" spans="1:10" ht="15" thickTop="1" x14ac:dyDescent="0.2">
      <c r="A709" s="56"/>
      <c r="B709" s="56"/>
      <c r="C709" s="56"/>
      <c r="D709" s="56"/>
      <c r="E709" s="56"/>
      <c r="F709" s="56"/>
      <c r="G709" s="56"/>
      <c r="H709" s="56"/>
      <c r="I709" s="56"/>
      <c r="J709" s="56"/>
    </row>
    <row r="710" spans="1:10" ht="15" x14ac:dyDescent="0.2">
      <c r="A710" s="79" t="s">
        <v>239</v>
      </c>
      <c r="B710" s="84" t="s">
        <v>6</v>
      </c>
      <c r="C710" s="79" t="s">
        <v>7</v>
      </c>
      <c r="D710" s="79" t="s">
        <v>8</v>
      </c>
      <c r="E710" s="96" t="s">
        <v>344</v>
      </c>
      <c r="F710" s="97"/>
      <c r="G710" s="85" t="s">
        <v>9</v>
      </c>
      <c r="H710" s="84" t="s">
        <v>10</v>
      </c>
      <c r="I710" s="84" t="s">
        <v>11</v>
      </c>
      <c r="J710" s="84" t="s">
        <v>13</v>
      </c>
    </row>
    <row r="711" spans="1:10" ht="25.5" x14ac:dyDescent="0.2">
      <c r="A711" s="80" t="s">
        <v>345</v>
      </c>
      <c r="B711" s="53" t="s">
        <v>244</v>
      </c>
      <c r="C711" s="80" t="s">
        <v>119</v>
      </c>
      <c r="D711" s="80" t="s">
        <v>245</v>
      </c>
      <c r="E711" s="98" t="s">
        <v>489</v>
      </c>
      <c r="F711" s="99"/>
      <c r="G711" s="52" t="s">
        <v>20</v>
      </c>
      <c r="H711" s="55">
        <v>1</v>
      </c>
      <c r="I711" s="54">
        <v>45.71</v>
      </c>
      <c r="J711" s="54">
        <v>45.71</v>
      </c>
    </row>
    <row r="712" spans="1:10" ht="51" x14ac:dyDescent="0.2">
      <c r="A712" s="83" t="s">
        <v>380</v>
      </c>
      <c r="B712" s="58" t="s">
        <v>646</v>
      </c>
      <c r="C712" s="83" t="s">
        <v>119</v>
      </c>
      <c r="D712" s="83" t="s">
        <v>647</v>
      </c>
      <c r="E712" s="110" t="s">
        <v>492</v>
      </c>
      <c r="F712" s="111"/>
      <c r="G712" s="57" t="s">
        <v>493</v>
      </c>
      <c r="H712" s="60">
        <v>3.0999999999999999E-3</v>
      </c>
      <c r="I712" s="59">
        <v>149.87</v>
      </c>
      <c r="J712" s="59">
        <v>0.46</v>
      </c>
    </row>
    <row r="713" spans="1:10" ht="51" x14ac:dyDescent="0.2">
      <c r="A713" s="83" t="s">
        <v>380</v>
      </c>
      <c r="B713" s="58" t="s">
        <v>648</v>
      </c>
      <c r="C713" s="83" t="s">
        <v>119</v>
      </c>
      <c r="D713" s="83" t="s">
        <v>649</v>
      </c>
      <c r="E713" s="110" t="s">
        <v>492</v>
      </c>
      <c r="F713" s="111"/>
      <c r="G713" s="57" t="s">
        <v>500</v>
      </c>
      <c r="H713" s="60">
        <v>8.3900000000000002E-2</v>
      </c>
      <c r="I713" s="59">
        <v>55</v>
      </c>
      <c r="J713" s="59">
        <v>4.6100000000000003</v>
      </c>
    </row>
    <row r="714" spans="1:10" ht="25.5" x14ac:dyDescent="0.2">
      <c r="A714" s="83" t="s">
        <v>380</v>
      </c>
      <c r="B714" s="58" t="s">
        <v>650</v>
      </c>
      <c r="C714" s="83" t="s">
        <v>119</v>
      </c>
      <c r="D714" s="83" t="s">
        <v>651</v>
      </c>
      <c r="E714" s="110" t="s">
        <v>507</v>
      </c>
      <c r="F714" s="111"/>
      <c r="G714" s="57" t="s">
        <v>297</v>
      </c>
      <c r="H714" s="60">
        <v>0.26090000000000002</v>
      </c>
      <c r="I714" s="59">
        <v>19.989999999999998</v>
      </c>
      <c r="J714" s="59">
        <v>5.21</v>
      </c>
    </row>
    <row r="715" spans="1:10" ht="25.5" x14ac:dyDescent="0.2">
      <c r="A715" s="83" t="s">
        <v>380</v>
      </c>
      <c r="B715" s="58" t="s">
        <v>505</v>
      </c>
      <c r="C715" s="83" t="s">
        <v>119</v>
      </c>
      <c r="D715" s="83" t="s">
        <v>506</v>
      </c>
      <c r="E715" s="110" t="s">
        <v>507</v>
      </c>
      <c r="F715" s="111"/>
      <c r="G715" s="57" t="s">
        <v>297</v>
      </c>
      <c r="H715" s="60">
        <v>0.26090000000000002</v>
      </c>
      <c r="I715" s="59">
        <v>18.739999999999998</v>
      </c>
      <c r="J715" s="59">
        <v>4.88</v>
      </c>
    </row>
    <row r="716" spans="1:10" ht="25.5" x14ac:dyDescent="0.2">
      <c r="A716" s="82" t="s">
        <v>346</v>
      </c>
      <c r="B716" s="62" t="s">
        <v>652</v>
      </c>
      <c r="C716" s="82" t="s">
        <v>119</v>
      </c>
      <c r="D716" s="82" t="s">
        <v>653</v>
      </c>
      <c r="E716" s="108" t="s">
        <v>363</v>
      </c>
      <c r="F716" s="109"/>
      <c r="G716" s="61" t="s">
        <v>133</v>
      </c>
      <c r="H716" s="64">
        <v>0.114</v>
      </c>
      <c r="I716" s="63">
        <v>101.3</v>
      </c>
      <c r="J716" s="63">
        <v>11.54</v>
      </c>
    </row>
    <row r="717" spans="1:10" x14ac:dyDescent="0.2">
      <c r="A717" s="82" t="s">
        <v>346</v>
      </c>
      <c r="B717" s="62" t="s">
        <v>656</v>
      </c>
      <c r="C717" s="82" t="s">
        <v>119</v>
      </c>
      <c r="D717" s="82" t="s">
        <v>657</v>
      </c>
      <c r="E717" s="108" t="s">
        <v>363</v>
      </c>
      <c r="F717" s="109"/>
      <c r="G717" s="61" t="s">
        <v>133</v>
      </c>
      <c r="H717" s="64">
        <v>4.3999999999999997E-2</v>
      </c>
      <c r="I717" s="63">
        <v>105.27</v>
      </c>
      <c r="J717" s="63">
        <v>4.63</v>
      </c>
    </row>
    <row r="718" spans="1:10" ht="51" x14ac:dyDescent="0.2">
      <c r="A718" s="82" t="s">
        <v>346</v>
      </c>
      <c r="B718" s="62" t="s">
        <v>654</v>
      </c>
      <c r="C718" s="82" t="s">
        <v>119</v>
      </c>
      <c r="D718" s="82" t="s">
        <v>655</v>
      </c>
      <c r="E718" s="108" t="s">
        <v>363</v>
      </c>
      <c r="F718" s="109"/>
      <c r="G718" s="61" t="s">
        <v>133</v>
      </c>
      <c r="H718" s="64">
        <v>0.11899999999999999</v>
      </c>
      <c r="I718" s="63">
        <v>120.86</v>
      </c>
      <c r="J718" s="63">
        <v>14.38</v>
      </c>
    </row>
    <row r="719" spans="1:10" x14ac:dyDescent="0.2">
      <c r="A719" s="81"/>
      <c r="B719" s="81"/>
      <c r="C719" s="81"/>
      <c r="D719" s="81"/>
      <c r="E719" s="81" t="s">
        <v>348</v>
      </c>
      <c r="F719" s="67">
        <v>9.02</v>
      </c>
      <c r="G719" s="81" t="s">
        <v>349</v>
      </c>
      <c r="H719" s="67">
        <v>0</v>
      </c>
      <c r="I719" s="81" t="s">
        <v>350</v>
      </c>
      <c r="J719" s="67">
        <v>9.02</v>
      </c>
    </row>
    <row r="720" spans="1:10" x14ac:dyDescent="0.2">
      <c r="A720" s="81"/>
      <c r="B720" s="81"/>
      <c r="C720" s="81"/>
      <c r="D720" s="81"/>
      <c r="E720" s="81" t="s">
        <v>351</v>
      </c>
      <c r="F720" s="67">
        <v>11.06</v>
      </c>
      <c r="G720" s="81"/>
      <c r="H720" s="107" t="s">
        <v>352</v>
      </c>
      <c r="I720" s="107"/>
      <c r="J720" s="67">
        <v>56.77</v>
      </c>
    </row>
    <row r="721" spans="1:10" ht="15" thickBot="1" x14ac:dyDescent="0.25">
      <c r="A721" s="76"/>
      <c r="B721" s="76"/>
      <c r="C721" s="76"/>
      <c r="D721" s="76"/>
      <c r="E721" s="76"/>
      <c r="F721" s="76"/>
      <c r="G721" s="76" t="s">
        <v>353</v>
      </c>
      <c r="H721" s="65">
        <v>70000</v>
      </c>
      <c r="I721" s="76" t="s">
        <v>354</v>
      </c>
      <c r="J721" s="77">
        <v>3973900</v>
      </c>
    </row>
    <row r="722" spans="1:10" ht="15" thickTop="1" x14ac:dyDescent="0.2">
      <c r="A722" s="56"/>
      <c r="B722" s="56"/>
      <c r="C722" s="56"/>
      <c r="D722" s="56"/>
      <c r="E722" s="56"/>
      <c r="F722" s="56"/>
      <c r="G722" s="56"/>
      <c r="H722" s="56"/>
      <c r="I722" s="56"/>
      <c r="J722" s="56"/>
    </row>
    <row r="723" spans="1:10" ht="15" x14ac:dyDescent="0.2">
      <c r="A723" s="79" t="s">
        <v>242</v>
      </c>
      <c r="B723" s="84" t="s">
        <v>6</v>
      </c>
      <c r="C723" s="79" t="s">
        <v>7</v>
      </c>
      <c r="D723" s="79" t="s">
        <v>8</v>
      </c>
      <c r="E723" s="96" t="s">
        <v>344</v>
      </c>
      <c r="F723" s="97"/>
      <c r="G723" s="85" t="s">
        <v>9</v>
      </c>
      <c r="H723" s="84" t="s">
        <v>10</v>
      </c>
      <c r="I723" s="84" t="s">
        <v>11</v>
      </c>
      <c r="J723" s="84" t="s">
        <v>13</v>
      </c>
    </row>
    <row r="724" spans="1:10" ht="51" x14ac:dyDescent="0.2">
      <c r="A724" s="80" t="s">
        <v>345</v>
      </c>
      <c r="B724" s="53" t="s">
        <v>195</v>
      </c>
      <c r="C724" s="80" t="s">
        <v>23</v>
      </c>
      <c r="D724" s="80" t="s">
        <v>196</v>
      </c>
      <c r="E724" s="98" t="s">
        <v>543</v>
      </c>
      <c r="F724" s="99"/>
      <c r="G724" s="52" t="s">
        <v>197</v>
      </c>
      <c r="H724" s="55">
        <v>1</v>
      </c>
      <c r="I724" s="54">
        <v>1.02</v>
      </c>
      <c r="J724" s="54">
        <v>1.02</v>
      </c>
    </row>
    <row r="725" spans="1:10" x14ac:dyDescent="0.2">
      <c r="A725" s="82" t="s">
        <v>346</v>
      </c>
      <c r="B725" s="62" t="s">
        <v>359</v>
      </c>
      <c r="C725" s="82" t="s">
        <v>23</v>
      </c>
      <c r="D725" s="82" t="s">
        <v>360</v>
      </c>
      <c r="E725" s="108" t="s">
        <v>358</v>
      </c>
      <c r="F725" s="109"/>
      <c r="G725" s="61" t="s">
        <v>297</v>
      </c>
      <c r="H725" s="64">
        <v>1.5900000000000001E-3</v>
      </c>
      <c r="I725" s="63">
        <v>15.79</v>
      </c>
      <c r="J725" s="63">
        <v>0.02</v>
      </c>
    </row>
    <row r="726" spans="1:10" x14ac:dyDescent="0.2">
      <c r="A726" s="82" t="s">
        <v>346</v>
      </c>
      <c r="B726" s="62" t="s">
        <v>299</v>
      </c>
      <c r="C726" s="82" t="s">
        <v>23</v>
      </c>
      <c r="D726" s="82" t="s">
        <v>530</v>
      </c>
      <c r="E726" s="108" t="s">
        <v>472</v>
      </c>
      <c r="F726" s="109"/>
      <c r="G726" s="61" t="s">
        <v>297</v>
      </c>
      <c r="H726" s="64">
        <v>6.0499999999999998E-3</v>
      </c>
      <c r="I726" s="63">
        <v>163.18</v>
      </c>
      <c r="J726" s="63">
        <v>0.98</v>
      </c>
    </row>
    <row r="727" spans="1:10" x14ac:dyDescent="0.2">
      <c r="A727" s="82" t="s">
        <v>346</v>
      </c>
      <c r="B727" s="62" t="s">
        <v>578</v>
      </c>
      <c r="C727" s="82" t="s">
        <v>23</v>
      </c>
      <c r="D727" s="82" t="s">
        <v>526</v>
      </c>
      <c r="E727" s="108" t="s">
        <v>472</v>
      </c>
      <c r="F727" s="109"/>
      <c r="G727" s="61" t="s">
        <v>297</v>
      </c>
      <c r="H727" s="64">
        <v>3.2000000000000003E-4</v>
      </c>
      <c r="I727" s="63">
        <v>70.89</v>
      </c>
      <c r="J727" s="63">
        <v>0.02</v>
      </c>
    </row>
    <row r="728" spans="1:10" x14ac:dyDescent="0.2">
      <c r="A728" s="81"/>
      <c r="B728" s="81"/>
      <c r="C728" s="81"/>
      <c r="D728" s="81"/>
      <c r="E728" s="81" t="s">
        <v>348</v>
      </c>
      <c r="F728" s="67">
        <v>0.02</v>
      </c>
      <c r="G728" s="81" t="s">
        <v>349</v>
      </c>
      <c r="H728" s="67">
        <v>0</v>
      </c>
      <c r="I728" s="81" t="s">
        <v>350</v>
      </c>
      <c r="J728" s="67">
        <v>0.02</v>
      </c>
    </row>
    <row r="729" spans="1:10" x14ac:dyDescent="0.2">
      <c r="A729" s="81"/>
      <c r="B729" s="81"/>
      <c r="C729" s="81"/>
      <c r="D729" s="81"/>
      <c r="E729" s="81" t="s">
        <v>351</v>
      </c>
      <c r="F729" s="67">
        <v>0.24</v>
      </c>
      <c r="G729" s="81"/>
      <c r="H729" s="107" t="s">
        <v>352</v>
      </c>
      <c r="I729" s="107"/>
      <c r="J729" s="67">
        <v>1.26</v>
      </c>
    </row>
    <row r="730" spans="1:10" ht="15" thickBot="1" x14ac:dyDescent="0.25">
      <c r="A730" s="76"/>
      <c r="B730" s="76"/>
      <c r="C730" s="76"/>
      <c r="D730" s="76"/>
      <c r="E730" s="76"/>
      <c r="F730" s="76"/>
      <c r="G730" s="76" t="s">
        <v>353</v>
      </c>
      <c r="H730" s="65">
        <v>3990000</v>
      </c>
      <c r="I730" s="76" t="s">
        <v>354</v>
      </c>
      <c r="J730" s="77">
        <v>5027400</v>
      </c>
    </row>
    <row r="731" spans="1:10" ht="15" thickTop="1" x14ac:dyDescent="0.2">
      <c r="A731" s="56"/>
      <c r="B731" s="56"/>
      <c r="C731" s="56"/>
      <c r="D731" s="56"/>
      <c r="E731" s="56"/>
      <c r="F731" s="56"/>
      <c r="G731" s="56"/>
      <c r="H731" s="56"/>
      <c r="I731" s="56"/>
      <c r="J731" s="56"/>
    </row>
    <row r="732" spans="1:10" ht="15" x14ac:dyDescent="0.2">
      <c r="A732" s="79" t="s">
        <v>243</v>
      </c>
      <c r="B732" s="84" t="s">
        <v>6</v>
      </c>
      <c r="C732" s="79" t="s">
        <v>7</v>
      </c>
      <c r="D732" s="79" t="s">
        <v>8</v>
      </c>
      <c r="E732" s="96" t="s">
        <v>344</v>
      </c>
      <c r="F732" s="97"/>
      <c r="G732" s="85" t="s">
        <v>9</v>
      </c>
      <c r="H732" s="84" t="s">
        <v>10</v>
      </c>
      <c r="I732" s="84" t="s">
        <v>11</v>
      </c>
      <c r="J732" s="84" t="s">
        <v>13</v>
      </c>
    </row>
    <row r="733" spans="1:10" ht="38.25" x14ac:dyDescent="0.2">
      <c r="A733" s="80" t="s">
        <v>345</v>
      </c>
      <c r="B733" s="53" t="s">
        <v>807</v>
      </c>
      <c r="C733" s="80" t="s">
        <v>79</v>
      </c>
      <c r="D733" s="80" t="s">
        <v>859</v>
      </c>
      <c r="E733" s="98" t="s">
        <v>507</v>
      </c>
      <c r="F733" s="99"/>
      <c r="G733" s="52" t="s">
        <v>20</v>
      </c>
      <c r="H733" s="55">
        <v>1</v>
      </c>
      <c r="I733" s="54">
        <v>64.64</v>
      </c>
      <c r="J733" s="54">
        <v>64.64</v>
      </c>
    </row>
    <row r="734" spans="1:10" ht="25.5" x14ac:dyDescent="0.2">
      <c r="A734" s="83" t="s">
        <v>380</v>
      </c>
      <c r="B734" s="58" t="s">
        <v>505</v>
      </c>
      <c r="C734" s="83" t="s">
        <v>119</v>
      </c>
      <c r="D734" s="83" t="s">
        <v>506</v>
      </c>
      <c r="E734" s="110" t="s">
        <v>507</v>
      </c>
      <c r="F734" s="111"/>
      <c r="G734" s="57" t="s">
        <v>297</v>
      </c>
      <c r="H734" s="60">
        <v>0.35</v>
      </c>
      <c r="I734" s="59">
        <v>18.739999999999998</v>
      </c>
      <c r="J734" s="59">
        <v>6.55</v>
      </c>
    </row>
    <row r="735" spans="1:10" ht="38.25" x14ac:dyDescent="0.2">
      <c r="A735" s="82" t="s">
        <v>346</v>
      </c>
      <c r="B735" s="62" t="s">
        <v>838</v>
      </c>
      <c r="C735" s="82" t="s">
        <v>119</v>
      </c>
      <c r="D735" s="82" t="s">
        <v>839</v>
      </c>
      <c r="E735" s="108" t="s">
        <v>363</v>
      </c>
      <c r="F735" s="109"/>
      <c r="G735" s="61" t="s">
        <v>20</v>
      </c>
      <c r="H735" s="64">
        <v>1.1000000000000001</v>
      </c>
      <c r="I735" s="63">
        <v>52.81</v>
      </c>
      <c r="J735" s="63">
        <v>58.09</v>
      </c>
    </row>
    <row r="736" spans="1:10" x14ac:dyDescent="0.2">
      <c r="A736" s="81"/>
      <c r="B736" s="81"/>
      <c r="C736" s="81"/>
      <c r="D736" s="81"/>
      <c r="E736" s="81" t="s">
        <v>348</v>
      </c>
      <c r="F736" s="67">
        <v>4.68</v>
      </c>
      <c r="G736" s="81" t="s">
        <v>349</v>
      </c>
      <c r="H736" s="67">
        <v>0</v>
      </c>
      <c r="I736" s="81" t="s">
        <v>350</v>
      </c>
      <c r="J736" s="67">
        <v>4.68</v>
      </c>
    </row>
    <row r="737" spans="1:10" x14ac:dyDescent="0.2">
      <c r="A737" s="81"/>
      <c r="B737" s="81"/>
      <c r="C737" s="81"/>
      <c r="D737" s="81"/>
      <c r="E737" s="81" t="s">
        <v>351</v>
      </c>
      <c r="F737" s="67">
        <v>15.64</v>
      </c>
      <c r="G737" s="81"/>
      <c r="H737" s="107" t="s">
        <v>352</v>
      </c>
      <c r="I737" s="107"/>
      <c r="J737" s="67">
        <v>80.28</v>
      </c>
    </row>
    <row r="738" spans="1:10" ht="15" thickBot="1" x14ac:dyDescent="0.25">
      <c r="A738" s="76"/>
      <c r="B738" s="76"/>
      <c r="C738" s="76"/>
      <c r="D738" s="76"/>
      <c r="E738" s="76"/>
      <c r="F738" s="76"/>
      <c r="G738" s="76" t="s">
        <v>353</v>
      </c>
      <c r="H738" s="65">
        <v>3000</v>
      </c>
      <c r="I738" s="76" t="s">
        <v>354</v>
      </c>
      <c r="J738" s="77">
        <v>240840</v>
      </c>
    </row>
    <row r="739" spans="1:10" ht="15" thickTop="1" x14ac:dyDescent="0.2">
      <c r="A739" s="56"/>
      <c r="B739" s="56"/>
      <c r="C739" s="56"/>
      <c r="D739" s="56"/>
      <c r="E739" s="56"/>
      <c r="F739" s="56"/>
      <c r="G739" s="56"/>
      <c r="H739" s="56"/>
      <c r="I739" s="56"/>
      <c r="J739" s="56"/>
    </row>
    <row r="740" spans="1:10" ht="15" x14ac:dyDescent="0.2">
      <c r="A740" s="79" t="s">
        <v>246</v>
      </c>
      <c r="B740" s="84" t="s">
        <v>6</v>
      </c>
      <c r="C740" s="79" t="s">
        <v>7</v>
      </c>
      <c r="D740" s="79" t="s">
        <v>8</v>
      </c>
      <c r="E740" s="96" t="s">
        <v>344</v>
      </c>
      <c r="F740" s="97"/>
      <c r="G740" s="85" t="s">
        <v>9</v>
      </c>
      <c r="H740" s="84" t="s">
        <v>10</v>
      </c>
      <c r="I740" s="84" t="s">
        <v>11</v>
      </c>
      <c r="J740" s="84" t="s">
        <v>13</v>
      </c>
    </row>
    <row r="741" spans="1:10" ht="25.5" x14ac:dyDescent="0.2">
      <c r="A741" s="80" t="s">
        <v>345</v>
      </c>
      <c r="B741" s="53" t="s">
        <v>860</v>
      </c>
      <c r="C741" s="80" t="s">
        <v>861</v>
      </c>
      <c r="D741" s="80" t="s">
        <v>862</v>
      </c>
      <c r="E741" s="98" t="s">
        <v>864</v>
      </c>
      <c r="F741" s="99"/>
      <c r="G741" s="52" t="s">
        <v>133</v>
      </c>
      <c r="H741" s="55">
        <v>1</v>
      </c>
      <c r="I741" s="54">
        <v>69.92</v>
      </c>
      <c r="J741" s="54">
        <v>69.92</v>
      </c>
    </row>
    <row r="742" spans="1:10" ht="15" x14ac:dyDescent="0.2">
      <c r="A742" s="100" t="s">
        <v>812</v>
      </c>
      <c r="B742" s="100" t="s">
        <v>6</v>
      </c>
      <c r="C742" s="100" t="s">
        <v>7</v>
      </c>
      <c r="D742" s="100" t="s">
        <v>813</v>
      </c>
      <c r="E742" s="100" t="s">
        <v>829</v>
      </c>
      <c r="F742" s="96" t="s">
        <v>814</v>
      </c>
      <c r="G742" s="97"/>
      <c r="H742" s="96" t="s">
        <v>815</v>
      </c>
      <c r="I742" s="97"/>
      <c r="J742" s="100" t="s">
        <v>817</v>
      </c>
    </row>
    <row r="743" spans="1:10" ht="15" x14ac:dyDescent="0.2">
      <c r="A743" s="101"/>
      <c r="B743" s="101"/>
      <c r="C743" s="101"/>
      <c r="D743" s="101"/>
      <c r="E743" s="101"/>
      <c r="F743" s="84" t="s">
        <v>818</v>
      </c>
      <c r="G743" s="84" t="s">
        <v>819</v>
      </c>
      <c r="H743" s="84" t="s">
        <v>818</v>
      </c>
      <c r="I743" s="84" t="s">
        <v>819</v>
      </c>
      <c r="J743" s="101"/>
    </row>
    <row r="744" spans="1:10" x14ac:dyDescent="0.2">
      <c r="A744" s="82" t="s">
        <v>346</v>
      </c>
      <c r="B744" s="62" t="s">
        <v>865</v>
      </c>
      <c r="C744" s="82" t="s">
        <v>861</v>
      </c>
      <c r="D744" s="82" t="s">
        <v>866</v>
      </c>
      <c r="E744" s="64">
        <v>1</v>
      </c>
      <c r="F744" s="63">
        <v>0.26</v>
      </c>
      <c r="G744" s="63">
        <v>0.74</v>
      </c>
      <c r="H744" s="112">
        <v>481.0752</v>
      </c>
      <c r="I744" s="112">
        <v>117.5402</v>
      </c>
      <c r="J744" s="112">
        <v>212.05930000000001</v>
      </c>
    </row>
    <row r="745" spans="1:10" x14ac:dyDescent="0.2">
      <c r="A745" s="82" t="s">
        <v>346</v>
      </c>
      <c r="B745" s="62" t="s">
        <v>867</v>
      </c>
      <c r="C745" s="82" t="s">
        <v>861</v>
      </c>
      <c r="D745" s="82" t="s">
        <v>868</v>
      </c>
      <c r="E745" s="64">
        <v>2</v>
      </c>
      <c r="F745" s="63">
        <v>0.64</v>
      </c>
      <c r="G745" s="63">
        <v>0.36</v>
      </c>
      <c r="H745" s="112">
        <v>372.46969999999999</v>
      </c>
      <c r="I745" s="112">
        <v>76.472099999999998</v>
      </c>
      <c r="J745" s="112">
        <v>531.8211</v>
      </c>
    </row>
    <row r="746" spans="1:10" x14ac:dyDescent="0.2">
      <c r="A746" s="82" t="s">
        <v>346</v>
      </c>
      <c r="B746" s="62" t="s">
        <v>869</v>
      </c>
      <c r="C746" s="82" t="s">
        <v>861</v>
      </c>
      <c r="D746" s="82" t="s">
        <v>870</v>
      </c>
      <c r="E746" s="64">
        <v>1</v>
      </c>
      <c r="F746" s="63">
        <v>1</v>
      </c>
      <c r="G746" s="63">
        <v>0</v>
      </c>
      <c r="H746" s="112">
        <v>1464.6809000000001</v>
      </c>
      <c r="I746" s="112">
        <v>417.79910000000001</v>
      </c>
      <c r="J746" s="112">
        <v>1464.6809000000001</v>
      </c>
    </row>
    <row r="747" spans="1:10" x14ac:dyDescent="0.2">
      <c r="A747" s="82" t="s">
        <v>346</v>
      </c>
      <c r="B747" s="62" t="s">
        <v>871</v>
      </c>
      <c r="C747" s="82" t="s">
        <v>861</v>
      </c>
      <c r="D747" s="82" t="s">
        <v>872</v>
      </c>
      <c r="E747" s="64">
        <v>1</v>
      </c>
      <c r="F747" s="63">
        <v>0.52</v>
      </c>
      <c r="G747" s="63">
        <v>0.48</v>
      </c>
      <c r="H747" s="112">
        <v>236.17339999999999</v>
      </c>
      <c r="I747" s="112">
        <v>101.91379999999999</v>
      </c>
      <c r="J747" s="112">
        <v>171.72880000000001</v>
      </c>
    </row>
    <row r="748" spans="1:10" ht="25.5" x14ac:dyDescent="0.2">
      <c r="A748" s="82" t="s">
        <v>346</v>
      </c>
      <c r="B748" s="62" t="s">
        <v>873</v>
      </c>
      <c r="C748" s="82" t="s">
        <v>861</v>
      </c>
      <c r="D748" s="82" t="s">
        <v>874</v>
      </c>
      <c r="E748" s="64">
        <v>1</v>
      </c>
      <c r="F748" s="63">
        <v>0.54</v>
      </c>
      <c r="G748" s="63">
        <v>0.46</v>
      </c>
      <c r="H748" s="112">
        <v>195.6431</v>
      </c>
      <c r="I748" s="112">
        <v>71.203400000000002</v>
      </c>
      <c r="J748" s="112">
        <v>138.4008</v>
      </c>
    </row>
    <row r="749" spans="1:10" ht="51" x14ac:dyDescent="0.2">
      <c r="A749" s="102"/>
      <c r="B749" s="102"/>
      <c r="C749" s="102"/>
      <c r="D749" s="102"/>
      <c r="E749" s="102"/>
      <c r="F749" s="102"/>
      <c r="G749" s="102" t="s">
        <v>875</v>
      </c>
      <c r="H749" s="102"/>
      <c r="I749" s="102"/>
      <c r="J749" s="113">
        <v>2518.6909000000001</v>
      </c>
    </row>
    <row r="750" spans="1:10" ht="15" x14ac:dyDescent="0.2">
      <c r="A750" s="79" t="s">
        <v>821</v>
      </c>
      <c r="B750" s="84" t="s">
        <v>6</v>
      </c>
      <c r="C750" s="79" t="s">
        <v>7</v>
      </c>
      <c r="D750" s="79" t="s">
        <v>358</v>
      </c>
      <c r="E750" s="84" t="s">
        <v>829</v>
      </c>
      <c r="F750" s="96" t="s">
        <v>876</v>
      </c>
      <c r="G750" s="114"/>
      <c r="H750" s="114"/>
      <c r="I750" s="97"/>
      <c r="J750" s="84" t="s">
        <v>817</v>
      </c>
    </row>
    <row r="751" spans="1:10" x14ac:dyDescent="0.2">
      <c r="A751" s="82" t="s">
        <v>346</v>
      </c>
      <c r="B751" s="62" t="s">
        <v>877</v>
      </c>
      <c r="C751" s="82" t="s">
        <v>861</v>
      </c>
      <c r="D751" s="82" t="s">
        <v>878</v>
      </c>
      <c r="E751" s="64">
        <v>6</v>
      </c>
      <c r="F751" s="82"/>
      <c r="G751" s="82"/>
      <c r="H751" s="82"/>
      <c r="I751" s="112">
        <v>18.305299999999999</v>
      </c>
      <c r="J751" s="112">
        <v>109.8318</v>
      </c>
    </row>
    <row r="752" spans="1:10" ht="38.25" x14ac:dyDescent="0.2">
      <c r="A752" s="105"/>
      <c r="B752" s="105"/>
      <c r="C752" s="105"/>
      <c r="D752" s="105"/>
      <c r="E752" s="105"/>
      <c r="F752" s="105"/>
      <c r="G752" s="105" t="s">
        <v>879</v>
      </c>
      <c r="H752" s="105"/>
      <c r="I752" s="105"/>
      <c r="J752" s="113">
        <v>109.8318</v>
      </c>
    </row>
    <row r="753" spans="1:10" ht="38.25" x14ac:dyDescent="0.2">
      <c r="A753" s="22"/>
      <c r="B753" s="22"/>
      <c r="C753" s="22"/>
      <c r="D753" s="22"/>
      <c r="E753" s="22"/>
      <c r="F753" s="22"/>
      <c r="G753" s="22" t="s">
        <v>880</v>
      </c>
      <c r="H753" s="22"/>
      <c r="I753" s="22"/>
      <c r="J753" s="113">
        <v>0</v>
      </c>
    </row>
    <row r="754" spans="1:10" ht="38.25" x14ac:dyDescent="0.2">
      <c r="A754" s="22"/>
      <c r="B754" s="22"/>
      <c r="C754" s="22"/>
      <c r="D754" s="22"/>
      <c r="E754" s="22"/>
      <c r="F754" s="22"/>
      <c r="G754" s="22" t="s">
        <v>881</v>
      </c>
      <c r="H754" s="22"/>
      <c r="I754" s="22"/>
      <c r="J754" s="113">
        <v>2628.5227</v>
      </c>
    </row>
    <row r="755" spans="1:10" ht="51" x14ac:dyDescent="0.2">
      <c r="A755" s="22"/>
      <c r="B755" s="22"/>
      <c r="C755" s="22"/>
      <c r="D755" s="22"/>
      <c r="E755" s="22"/>
      <c r="F755" s="22"/>
      <c r="G755" s="22" t="s">
        <v>882</v>
      </c>
      <c r="H755" s="22"/>
      <c r="I755" s="22"/>
      <c r="J755" s="113">
        <v>1.3599999999999999E-2</v>
      </c>
    </row>
    <row r="756" spans="1:10" ht="25.5" x14ac:dyDescent="0.2">
      <c r="A756" s="22"/>
      <c r="B756" s="22"/>
      <c r="C756" s="22"/>
      <c r="D756" s="22"/>
      <c r="E756" s="22"/>
      <c r="F756" s="22"/>
      <c r="G756" s="22" t="s">
        <v>883</v>
      </c>
      <c r="H756" s="22"/>
      <c r="I756" s="22"/>
      <c r="J756" s="113">
        <v>0.39410000000000001</v>
      </c>
    </row>
    <row r="757" spans="1:10" ht="25.5" x14ac:dyDescent="0.2">
      <c r="A757" s="22"/>
      <c r="B757" s="22"/>
      <c r="C757" s="22"/>
      <c r="D757" s="22"/>
      <c r="E757" s="22"/>
      <c r="F757" s="22"/>
      <c r="G757" s="22" t="s">
        <v>884</v>
      </c>
      <c r="H757" s="22"/>
      <c r="I757" s="22"/>
      <c r="J757" s="113">
        <v>90.84</v>
      </c>
    </row>
    <row r="758" spans="1:10" ht="38.25" x14ac:dyDescent="0.2">
      <c r="A758" s="106"/>
      <c r="B758" s="106"/>
      <c r="C758" s="106"/>
      <c r="D758" s="106"/>
      <c r="E758" s="106"/>
      <c r="F758" s="106"/>
      <c r="G758" s="106" t="s">
        <v>885</v>
      </c>
      <c r="H758" s="106"/>
      <c r="I758" s="106"/>
      <c r="J758" s="113">
        <v>28.935700000000001</v>
      </c>
    </row>
    <row r="759" spans="1:10" ht="30" x14ac:dyDescent="0.2">
      <c r="A759" s="79" t="s">
        <v>886</v>
      </c>
      <c r="B759" s="84" t="s">
        <v>7</v>
      </c>
      <c r="C759" s="79" t="s">
        <v>6</v>
      </c>
      <c r="D759" s="79" t="s">
        <v>363</v>
      </c>
      <c r="E759" s="84" t="s">
        <v>829</v>
      </c>
      <c r="F759" s="84" t="s">
        <v>822</v>
      </c>
      <c r="G759" s="96" t="s">
        <v>887</v>
      </c>
      <c r="H759" s="114"/>
      <c r="I759" s="97"/>
      <c r="J759" s="84" t="s">
        <v>817</v>
      </c>
    </row>
    <row r="760" spans="1:10" x14ac:dyDescent="0.2">
      <c r="A760" s="82" t="s">
        <v>346</v>
      </c>
      <c r="B760" s="62" t="s">
        <v>861</v>
      </c>
      <c r="C760" s="82" t="s">
        <v>888</v>
      </c>
      <c r="D760" s="82" t="s">
        <v>889</v>
      </c>
      <c r="E760" s="64">
        <v>66</v>
      </c>
      <c r="F760" s="61" t="s">
        <v>890</v>
      </c>
      <c r="G760" s="115">
        <v>0.51759999999999995</v>
      </c>
      <c r="H760" s="116"/>
      <c r="I760" s="109"/>
      <c r="J760" s="112">
        <v>34.1616</v>
      </c>
    </row>
    <row r="761" spans="1:10" x14ac:dyDescent="0.2">
      <c r="A761" s="82" t="s">
        <v>346</v>
      </c>
      <c r="B761" s="62" t="s">
        <v>861</v>
      </c>
      <c r="C761" s="82" t="s">
        <v>891</v>
      </c>
      <c r="D761" s="82" t="s">
        <v>892</v>
      </c>
      <c r="E761" s="64">
        <v>9.5000000000000001E-2</v>
      </c>
      <c r="F761" s="61" t="s">
        <v>893</v>
      </c>
      <c r="G761" s="115">
        <v>49.883299999999998</v>
      </c>
      <c r="H761" s="116"/>
      <c r="I761" s="109"/>
      <c r="J761" s="112">
        <v>4.7389000000000001</v>
      </c>
    </row>
    <row r="762" spans="1:10" x14ac:dyDescent="0.2">
      <c r="A762" s="82" t="s">
        <v>346</v>
      </c>
      <c r="B762" s="62" t="s">
        <v>861</v>
      </c>
      <c r="C762" s="82" t="s">
        <v>894</v>
      </c>
      <c r="D762" s="82" t="s">
        <v>895</v>
      </c>
      <c r="E762" s="64">
        <v>1.0499999999999999E-3</v>
      </c>
      <c r="F762" s="61" t="s">
        <v>893</v>
      </c>
      <c r="G762" s="115">
        <v>352.96019999999999</v>
      </c>
      <c r="H762" s="116"/>
      <c r="I762" s="109"/>
      <c r="J762" s="112">
        <v>0.37059999999999998</v>
      </c>
    </row>
    <row r="763" spans="1:10" ht="38.25" x14ac:dyDescent="0.2">
      <c r="A763" s="102"/>
      <c r="B763" s="102"/>
      <c r="C763" s="102"/>
      <c r="D763" s="102"/>
      <c r="E763" s="102"/>
      <c r="F763" s="102"/>
      <c r="G763" s="102" t="s">
        <v>896</v>
      </c>
      <c r="H763" s="102"/>
      <c r="I763" s="102"/>
      <c r="J763" s="113">
        <v>39.271099999999997</v>
      </c>
    </row>
    <row r="764" spans="1:10" ht="15" x14ac:dyDescent="0.2">
      <c r="A764" s="79" t="s">
        <v>897</v>
      </c>
      <c r="B764" s="84" t="s">
        <v>7</v>
      </c>
      <c r="C764" s="79" t="s">
        <v>346</v>
      </c>
      <c r="D764" s="79" t="s">
        <v>898</v>
      </c>
      <c r="E764" s="84" t="s">
        <v>6</v>
      </c>
      <c r="F764" s="84" t="s">
        <v>829</v>
      </c>
      <c r="G764" s="85" t="s">
        <v>822</v>
      </c>
      <c r="H764" s="96" t="s">
        <v>887</v>
      </c>
      <c r="I764" s="97"/>
      <c r="J764" s="84" t="s">
        <v>817</v>
      </c>
    </row>
    <row r="765" spans="1:10" ht="25.5" x14ac:dyDescent="0.2">
      <c r="A765" s="83" t="s">
        <v>899</v>
      </c>
      <c r="B765" s="58" t="s">
        <v>861</v>
      </c>
      <c r="C765" s="83" t="s">
        <v>888</v>
      </c>
      <c r="D765" s="83" t="s">
        <v>900</v>
      </c>
      <c r="E765" s="58">
        <v>5914363</v>
      </c>
      <c r="F765" s="60">
        <v>6.6000000000000003E-2</v>
      </c>
      <c r="G765" s="57" t="s">
        <v>901</v>
      </c>
      <c r="H765" s="117">
        <v>20.03</v>
      </c>
      <c r="I765" s="111"/>
      <c r="J765" s="118">
        <v>1.3220000000000001</v>
      </c>
    </row>
    <row r="766" spans="1:10" ht="38.25" x14ac:dyDescent="0.2">
      <c r="A766" s="102"/>
      <c r="B766" s="102"/>
      <c r="C766" s="102"/>
      <c r="D766" s="102"/>
      <c r="E766" s="102"/>
      <c r="F766" s="102"/>
      <c r="G766" s="102" t="s">
        <v>902</v>
      </c>
      <c r="H766" s="102"/>
      <c r="I766" s="102"/>
      <c r="J766" s="113">
        <v>1.3220000000000001</v>
      </c>
    </row>
    <row r="767" spans="1:10" ht="60" x14ac:dyDescent="0.2">
      <c r="A767" s="79" t="s">
        <v>828</v>
      </c>
      <c r="B767" s="84" t="s">
        <v>7</v>
      </c>
      <c r="C767" s="79" t="s">
        <v>346</v>
      </c>
      <c r="D767" s="79" t="s">
        <v>903</v>
      </c>
      <c r="E767" s="84" t="s">
        <v>829</v>
      </c>
      <c r="F767" s="84" t="s">
        <v>822</v>
      </c>
      <c r="G767" s="96" t="s">
        <v>904</v>
      </c>
      <c r="H767" s="114"/>
      <c r="I767" s="97"/>
      <c r="J767" s="84" t="s">
        <v>817</v>
      </c>
    </row>
    <row r="768" spans="1:10" ht="15" x14ac:dyDescent="0.2">
      <c r="A768" s="85"/>
      <c r="B768" s="85"/>
      <c r="C768" s="85"/>
      <c r="D768" s="85"/>
      <c r="E768" s="85"/>
      <c r="F768" s="85"/>
      <c r="G768" s="85" t="s">
        <v>905</v>
      </c>
      <c r="H768" s="85" t="s">
        <v>906</v>
      </c>
      <c r="I768" s="85" t="s">
        <v>907</v>
      </c>
      <c r="J768" s="85"/>
    </row>
    <row r="769" spans="1:10" ht="38.25" x14ac:dyDescent="0.2">
      <c r="A769" s="83" t="s">
        <v>903</v>
      </c>
      <c r="B769" s="58" t="s">
        <v>861</v>
      </c>
      <c r="C769" s="83" t="s">
        <v>888</v>
      </c>
      <c r="D769" s="83" t="s">
        <v>908</v>
      </c>
      <c r="E769" s="60">
        <v>6.6000000000000003E-2</v>
      </c>
      <c r="F769" s="57" t="s">
        <v>909</v>
      </c>
      <c r="G769" s="58" t="s">
        <v>910</v>
      </c>
      <c r="H769" s="58" t="s">
        <v>911</v>
      </c>
      <c r="I769" s="58" t="s">
        <v>912</v>
      </c>
      <c r="J769" s="118">
        <v>0</v>
      </c>
    </row>
    <row r="770" spans="1:10" ht="63.75" x14ac:dyDescent="0.2">
      <c r="A770" s="105"/>
      <c r="B770" s="105"/>
      <c r="C770" s="105"/>
      <c r="D770" s="105"/>
      <c r="E770" s="105"/>
      <c r="F770" s="105"/>
      <c r="G770" s="105" t="s">
        <v>913</v>
      </c>
      <c r="H770" s="105"/>
      <c r="I770" s="105"/>
      <c r="J770" s="113">
        <v>0</v>
      </c>
    </row>
    <row r="771" spans="1:10" x14ac:dyDescent="0.2">
      <c r="A771" s="81"/>
      <c r="B771" s="81"/>
      <c r="C771" s="81"/>
      <c r="D771" s="81"/>
      <c r="E771" s="81" t="s">
        <v>348</v>
      </c>
      <c r="F771" s="67">
        <v>1.2090686922060767</v>
      </c>
      <c r="G771" s="81" t="s">
        <v>349</v>
      </c>
      <c r="H771" s="67">
        <v>0</v>
      </c>
      <c r="I771" s="81" t="s">
        <v>350</v>
      </c>
      <c r="J771" s="67">
        <v>1.2090686922060767</v>
      </c>
    </row>
    <row r="772" spans="1:10" x14ac:dyDescent="0.2">
      <c r="A772" s="81"/>
      <c r="B772" s="81"/>
      <c r="C772" s="81"/>
      <c r="D772" s="81"/>
      <c r="E772" s="81" t="s">
        <v>351</v>
      </c>
      <c r="F772" s="67">
        <v>16.920000000000002</v>
      </c>
      <c r="G772" s="81"/>
      <c r="H772" s="107" t="s">
        <v>352</v>
      </c>
      <c r="I772" s="107"/>
      <c r="J772" s="67">
        <v>86.84</v>
      </c>
    </row>
    <row r="773" spans="1:10" ht="15" thickBot="1" x14ac:dyDescent="0.25">
      <c r="A773" s="76"/>
      <c r="B773" s="76"/>
      <c r="C773" s="76"/>
      <c r="D773" s="76"/>
      <c r="E773" s="76"/>
      <c r="F773" s="76"/>
      <c r="G773" s="76" t="s">
        <v>353</v>
      </c>
      <c r="H773" s="65">
        <v>11000</v>
      </c>
      <c r="I773" s="76" t="s">
        <v>354</v>
      </c>
      <c r="J773" s="77">
        <v>955240</v>
      </c>
    </row>
    <row r="774" spans="1:10" ht="15" thickTop="1" x14ac:dyDescent="0.2">
      <c r="A774" s="56"/>
      <c r="B774" s="56"/>
      <c r="C774" s="56"/>
      <c r="D774" s="56"/>
      <c r="E774" s="56"/>
      <c r="F774" s="56"/>
      <c r="G774" s="56"/>
      <c r="H774" s="56"/>
      <c r="I774" s="56"/>
      <c r="J774" s="56"/>
    </row>
    <row r="775" spans="1:10" x14ac:dyDescent="0.2">
      <c r="A775" s="78" t="s">
        <v>247</v>
      </c>
      <c r="B775" s="78"/>
      <c r="C775" s="78"/>
      <c r="D775" s="78" t="s">
        <v>248</v>
      </c>
      <c r="E775" s="78"/>
      <c r="F775" s="94"/>
      <c r="G775" s="95"/>
      <c r="H775" s="69"/>
      <c r="I775" s="78"/>
      <c r="J775" s="51">
        <v>8259751</v>
      </c>
    </row>
    <row r="776" spans="1:10" ht="15" x14ac:dyDescent="0.2">
      <c r="A776" s="79" t="s">
        <v>249</v>
      </c>
      <c r="B776" s="84" t="s">
        <v>6</v>
      </c>
      <c r="C776" s="79" t="s">
        <v>7</v>
      </c>
      <c r="D776" s="79" t="s">
        <v>8</v>
      </c>
      <c r="E776" s="96" t="s">
        <v>344</v>
      </c>
      <c r="F776" s="97"/>
      <c r="G776" s="85" t="s">
        <v>9</v>
      </c>
      <c r="H776" s="84" t="s">
        <v>10</v>
      </c>
      <c r="I776" s="84" t="s">
        <v>11</v>
      </c>
      <c r="J776" s="84" t="s">
        <v>13</v>
      </c>
    </row>
    <row r="777" spans="1:10" x14ac:dyDescent="0.2">
      <c r="A777" s="80" t="s">
        <v>345</v>
      </c>
      <c r="B777" s="53" t="s">
        <v>253</v>
      </c>
      <c r="C777" s="80" t="s">
        <v>23</v>
      </c>
      <c r="D777" s="80" t="s">
        <v>254</v>
      </c>
      <c r="E777" s="98" t="s">
        <v>666</v>
      </c>
      <c r="F777" s="99"/>
      <c r="G777" s="52" t="s">
        <v>255</v>
      </c>
      <c r="H777" s="55">
        <v>1</v>
      </c>
      <c r="I777" s="54">
        <v>12.64</v>
      </c>
      <c r="J777" s="54">
        <v>12.64</v>
      </c>
    </row>
    <row r="778" spans="1:10" x14ac:dyDescent="0.2">
      <c r="A778" s="82" t="s">
        <v>346</v>
      </c>
      <c r="B778" s="62" t="s">
        <v>671</v>
      </c>
      <c r="C778" s="82" t="s">
        <v>23</v>
      </c>
      <c r="D778" s="82" t="s">
        <v>672</v>
      </c>
      <c r="E778" s="108" t="s">
        <v>363</v>
      </c>
      <c r="F778" s="109"/>
      <c r="G778" s="61" t="s">
        <v>255</v>
      </c>
      <c r="H778" s="64">
        <v>0.88</v>
      </c>
      <c r="I778" s="63">
        <v>7.37</v>
      </c>
      <c r="J778" s="63">
        <v>6.48</v>
      </c>
    </row>
    <row r="779" spans="1:10" x14ac:dyDescent="0.2">
      <c r="A779" s="82" t="s">
        <v>346</v>
      </c>
      <c r="B779" s="62" t="s">
        <v>669</v>
      </c>
      <c r="C779" s="82" t="s">
        <v>23</v>
      </c>
      <c r="D779" s="82" t="s">
        <v>670</v>
      </c>
      <c r="E779" s="108" t="s">
        <v>363</v>
      </c>
      <c r="F779" s="109"/>
      <c r="G779" s="61" t="s">
        <v>255</v>
      </c>
      <c r="H779" s="64">
        <v>0.02</v>
      </c>
      <c r="I779" s="63">
        <v>19.079999999999998</v>
      </c>
      <c r="J779" s="63">
        <v>0.38</v>
      </c>
    </row>
    <row r="780" spans="1:10" x14ac:dyDescent="0.2">
      <c r="A780" s="82" t="s">
        <v>346</v>
      </c>
      <c r="B780" s="62" t="s">
        <v>667</v>
      </c>
      <c r="C780" s="82" t="s">
        <v>23</v>
      </c>
      <c r="D780" s="82" t="s">
        <v>668</v>
      </c>
      <c r="E780" s="108" t="s">
        <v>358</v>
      </c>
      <c r="F780" s="109"/>
      <c r="G780" s="61" t="s">
        <v>297</v>
      </c>
      <c r="H780" s="64">
        <v>0.1</v>
      </c>
      <c r="I780" s="63">
        <v>22.52</v>
      </c>
      <c r="J780" s="63">
        <v>2.25</v>
      </c>
    </row>
    <row r="781" spans="1:10" x14ac:dyDescent="0.2">
      <c r="A781" s="82" t="s">
        <v>346</v>
      </c>
      <c r="B781" s="62" t="s">
        <v>359</v>
      </c>
      <c r="C781" s="82" t="s">
        <v>23</v>
      </c>
      <c r="D781" s="82" t="s">
        <v>360</v>
      </c>
      <c r="E781" s="108" t="s">
        <v>358</v>
      </c>
      <c r="F781" s="109"/>
      <c r="G781" s="61" t="s">
        <v>297</v>
      </c>
      <c r="H781" s="64">
        <v>0.1</v>
      </c>
      <c r="I781" s="63">
        <v>15.79</v>
      </c>
      <c r="J781" s="63">
        <v>1.57</v>
      </c>
    </row>
    <row r="782" spans="1:10" x14ac:dyDescent="0.2">
      <c r="A782" s="82" t="s">
        <v>346</v>
      </c>
      <c r="B782" s="62" t="s">
        <v>673</v>
      </c>
      <c r="C782" s="82" t="s">
        <v>23</v>
      </c>
      <c r="D782" s="82" t="s">
        <v>674</v>
      </c>
      <c r="E782" s="108" t="s">
        <v>363</v>
      </c>
      <c r="F782" s="109"/>
      <c r="G782" s="61" t="s">
        <v>255</v>
      </c>
      <c r="H782" s="64">
        <v>0.22</v>
      </c>
      <c r="I782" s="63">
        <v>8.93</v>
      </c>
      <c r="J782" s="63">
        <v>1.96</v>
      </c>
    </row>
    <row r="783" spans="1:10" x14ac:dyDescent="0.2">
      <c r="A783" s="81"/>
      <c r="B783" s="81"/>
      <c r="C783" s="81"/>
      <c r="D783" s="81"/>
      <c r="E783" s="81" t="s">
        <v>348</v>
      </c>
      <c r="F783" s="67">
        <v>3.82</v>
      </c>
      <c r="G783" s="81" t="s">
        <v>349</v>
      </c>
      <c r="H783" s="67">
        <v>0</v>
      </c>
      <c r="I783" s="81" t="s">
        <v>350</v>
      </c>
      <c r="J783" s="67">
        <v>3.82</v>
      </c>
    </row>
    <row r="784" spans="1:10" x14ac:dyDescent="0.2">
      <c r="A784" s="81"/>
      <c r="B784" s="81"/>
      <c r="C784" s="81"/>
      <c r="D784" s="81"/>
      <c r="E784" s="81" t="s">
        <v>351</v>
      </c>
      <c r="F784" s="67">
        <v>3.06</v>
      </c>
      <c r="G784" s="81"/>
      <c r="H784" s="107" t="s">
        <v>352</v>
      </c>
      <c r="I784" s="107"/>
      <c r="J784" s="67">
        <v>15.7</v>
      </c>
    </row>
    <row r="785" spans="1:10" ht="15" thickBot="1" x14ac:dyDescent="0.25">
      <c r="A785" s="76"/>
      <c r="B785" s="76"/>
      <c r="C785" s="76"/>
      <c r="D785" s="76"/>
      <c r="E785" s="76"/>
      <c r="F785" s="76"/>
      <c r="G785" s="76" t="s">
        <v>353</v>
      </c>
      <c r="H785" s="65">
        <v>5000</v>
      </c>
      <c r="I785" s="76" t="s">
        <v>354</v>
      </c>
      <c r="J785" s="77">
        <v>78500</v>
      </c>
    </row>
    <row r="786" spans="1:10" ht="15" thickTop="1" x14ac:dyDescent="0.2">
      <c r="A786" s="56"/>
      <c r="B786" s="56"/>
      <c r="C786" s="56"/>
      <c r="D786" s="56"/>
      <c r="E786" s="56"/>
      <c r="F786" s="56"/>
      <c r="G786" s="56"/>
      <c r="H786" s="56"/>
      <c r="I786" s="56"/>
      <c r="J786" s="56"/>
    </row>
    <row r="787" spans="1:10" ht="15" x14ac:dyDescent="0.2">
      <c r="A787" s="79" t="s">
        <v>252</v>
      </c>
      <c r="B787" s="84" t="s">
        <v>6</v>
      </c>
      <c r="C787" s="79" t="s">
        <v>7</v>
      </c>
      <c r="D787" s="79" t="s">
        <v>8</v>
      </c>
      <c r="E787" s="96" t="s">
        <v>344</v>
      </c>
      <c r="F787" s="97"/>
      <c r="G787" s="85" t="s">
        <v>9</v>
      </c>
      <c r="H787" s="84" t="s">
        <v>10</v>
      </c>
      <c r="I787" s="84" t="s">
        <v>11</v>
      </c>
      <c r="J787" s="84" t="s">
        <v>13</v>
      </c>
    </row>
    <row r="788" spans="1:10" x14ac:dyDescent="0.2">
      <c r="A788" s="80" t="s">
        <v>345</v>
      </c>
      <c r="B788" s="53" t="s">
        <v>808</v>
      </c>
      <c r="C788" s="80" t="s">
        <v>19</v>
      </c>
      <c r="D788" s="80" t="s">
        <v>257</v>
      </c>
      <c r="E788" s="98" t="s">
        <v>811</v>
      </c>
      <c r="F788" s="99"/>
      <c r="G788" s="52" t="s">
        <v>133</v>
      </c>
      <c r="H788" s="55">
        <v>1</v>
      </c>
      <c r="I788" s="54">
        <v>158.88</v>
      </c>
      <c r="J788" s="54">
        <v>158.88</v>
      </c>
    </row>
    <row r="789" spans="1:10" ht="30" x14ac:dyDescent="0.2">
      <c r="A789" s="100" t="s">
        <v>812</v>
      </c>
      <c r="B789" s="100" t="s">
        <v>6</v>
      </c>
      <c r="C789" s="100" t="s">
        <v>7</v>
      </c>
      <c r="D789" s="100" t="s">
        <v>813</v>
      </c>
      <c r="E789" s="96" t="s">
        <v>814</v>
      </c>
      <c r="F789" s="97"/>
      <c r="G789" s="96" t="s">
        <v>815</v>
      </c>
      <c r="H789" s="97"/>
      <c r="I789" s="100" t="s">
        <v>816</v>
      </c>
      <c r="J789" s="100" t="s">
        <v>817</v>
      </c>
    </row>
    <row r="790" spans="1:10" ht="15" x14ac:dyDescent="0.2">
      <c r="A790" s="101"/>
      <c r="B790" s="101"/>
      <c r="C790" s="101"/>
      <c r="D790" s="101"/>
      <c r="E790" s="84" t="s">
        <v>818</v>
      </c>
      <c r="F790" s="84" t="s">
        <v>819</v>
      </c>
      <c r="G790" s="84" t="s">
        <v>818</v>
      </c>
      <c r="H790" s="84" t="s">
        <v>819</v>
      </c>
      <c r="I790" s="101"/>
      <c r="J790" s="101"/>
    </row>
    <row r="791" spans="1:10" x14ac:dyDescent="0.2">
      <c r="A791" s="102"/>
      <c r="B791" s="102"/>
      <c r="C791" s="102"/>
      <c r="D791" s="102"/>
      <c r="E791" s="102"/>
      <c r="F791" s="102"/>
      <c r="G791" s="102" t="s">
        <v>820</v>
      </c>
      <c r="H791" s="102"/>
      <c r="I791" s="102"/>
      <c r="J791" s="77">
        <v>0</v>
      </c>
    </row>
    <row r="792" spans="1:10" ht="15" x14ac:dyDescent="0.2">
      <c r="A792" s="79" t="s">
        <v>821</v>
      </c>
      <c r="B792" s="84" t="s">
        <v>6</v>
      </c>
      <c r="C792" s="79" t="s">
        <v>7</v>
      </c>
      <c r="D792" s="79" t="s">
        <v>358</v>
      </c>
      <c r="E792" s="84"/>
      <c r="F792" s="96" t="s">
        <v>822</v>
      </c>
      <c r="G792" s="103"/>
      <c r="H792" s="103"/>
      <c r="I792" s="104"/>
      <c r="J792" s="84" t="s">
        <v>817</v>
      </c>
    </row>
    <row r="793" spans="1:10" x14ac:dyDescent="0.2">
      <c r="A793" s="105"/>
      <c r="B793" s="105"/>
      <c r="C793" s="105"/>
      <c r="D793" s="105"/>
      <c r="E793" s="105"/>
      <c r="F793" s="105"/>
      <c r="G793" s="105" t="s">
        <v>824</v>
      </c>
      <c r="H793" s="105"/>
      <c r="I793" s="105"/>
      <c r="J793" s="77">
        <v>0</v>
      </c>
    </row>
    <row r="794" spans="1:10" ht="38.25" x14ac:dyDescent="0.2">
      <c r="A794" s="22"/>
      <c r="B794" s="22"/>
      <c r="C794" s="22"/>
      <c r="D794" s="22"/>
      <c r="E794" s="22"/>
      <c r="F794" s="22"/>
      <c r="G794" s="22" t="s">
        <v>825</v>
      </c>
      <c r="H794" s="22"/>
      <c r="I794" s="22"/>
      <c r="J794" s="77">
        <v>0</v>
      </c>
    </row>
    <row r="795" spans="1:10" ht="25.5" x14ac:dyDescent="0.2">
      <c r="A795" s="22"/>
      <c r="B795" s="22"/>
      <c r="C795" s="22"/>
      <c r="D795" s="22"/>
      <c r="E795" s="22"/>
      <c r="F795" s="22"/>
      <c r="G795" s="22" t="s">
        <v>826</v>
      </c>
      <c r="H795" s="22"/>
      <c r="I795" s="22"/>
      <c r="J795" s="77">
        <v>1</v>
      </c>
    </row>
    <row r="796" spans="1:10" ht="51" x14ac:dyDescent="0.2">
      <c r="A796" s="106"/>
      <c r="B796" s="106"/>
      <c r="C796" s="106"/>
      <c r="D796" s="106"/>
      <c r="E796" s="106"/>
      <c r="F796" s="106"/>
      <c r="G796" s="106" t="s">
        <v>827</v>
      </c>
      <c r="H796" s="106"/>
      <c r="I796" s="106"/>
      <c r="J796" s="77">
        <v>0</v>
      </c>
    </row>
    <row r="797" spans="1:10" ht="15" x14ac:dyDescent="0.2">
      <c r="A797" s="79" t="s">
        <v>828</v>
      </c>
      <c r="B797" s="84" t="s">
        <v>7</v>
      </c>
      <c r="C797" s="79" t="s">
        <v>6</v>
      </c>
      <c r="D797" s="79" t="s">
        <v>363</v>
      </c>
      <c r="E797" s="84"/>
      <c r="F797" s="84"/>
      <c r="G797" s="84" t="s">
        <v>822</v>
      </c>
      <c r="H797" s="84" t="s">
        <v>823</v>
      </c>
      <c r="I797" s="84" t="s">
        <v>829</v>
      </c>
      <c r="J797" s="84" t="s">
        <v>817</v>
      </c>
    </row>
    <row r="798" spans="1:10" ht="25.5" x14ac:dyDescent="0.2">
      <c r="A798" s="82" t="s">
        <v>346</v>
      </c>
      <c r="B798" s="62" t="s">
        <v>19</v>
      </c>
      <c r="C798" s="82" t="s">
        <v>840</v>
      </c>
      <c r="D798" s="82" t="s">
        <v>841</v>
      </c>
      <c r="E798" s="82"/>
      <c r="F798" s="82"/>
      <c r="G798" s="61" t="s">
        <v>133</v>
      </c>
      <c r="H798" s="63">
        <v>122.07</v>
      </c>
      <c r="I798" s="64">
        <v>0.52500000000000002</v>
      </c>
      <c r="J798" s="63">
        <v>64.08</v>
      </c>
    </row>
    <row r="799" spans="1:10" ht="25.5" x14ac:dyDescent="0.2">
      <c r="A799" s="82" t="s">
        <v>346</v>
      </c>
      <c r="B799" s="62" t="s">
        <v>19</v>
      </c>
      <c r="C799" s="82" t="s">
        <v>856</v>
      </c>
      <c r="D799" s="82" t="s">
        <v>855</v>
      </c>
      <c r="E799" s="82"/>
      <c r="F799" s="82"/>
      <c r="G799" s="61" t="s">
        <v>133</v>
      </c>
      <c r="H799" s="63">
        <v>123.6</v>
      </c>
      <c r="I799" s="64">
        <v>0.52500000000000002</v>
      </c>
      <c r="J799" s="63">
        <v>64.89</v>
      </c>
    </row>
    <row r="800" spans="1:10" x14ac:dyDescent="0.2">
      <c r="A800" s="102"/>
      <c r="B800" s="102"/>
      <c r="C800" s="102"/>
      <c r="D800" s="102"/>
      <c r="E800" s="102"/>
      <c r="F800" s="102"/>
      <c r="G800" s="102" t="s">
        <v>830</v>
      </c>
      <c r="H800" s="102"/>
      <c r="I800" s="102"/>
      <c r="J800" s="77">
        <v>128.97</v>
      </c>
    </row>
    <row r="801" spans="1:10" ht="15" x14ac:dyDescent="0.2">
      <c r="A801" s="79" t="s">
        <v>831</v>
      </c>
      <c r="B801" s="84" t="s">
        <v>7</v>
      </c>
      <c r="C801" s="79" t="s">
        <v>6</v>
      </c>
      <c r="D801" s="79" t="s">
        <v>347</v>
      </c>
      <c r="E801" s="84"/>
      <c r="F801" s="84"/>
      <c r="G801" s="84" t="s">
        <v>822</v>
      </c>
      <c r="H801" s="84" t="s">
        <v>823</v>
      </c>
      <c r="I801" s="84" t="s">
        <v>829</v>
      </c>
      <c r="J801" s="84" t="s">
        <v>817</v>
      </c>
    </row>
    <row r="802" spans="1:10" ht="25.5" x14ac:dyDescent="0.2">
      <c r="A802" s="83" t="s">
        <v>832</v>
      </c>
      <c r="B802" s="58" t="s">
        <v>19</v>
      </c>
      <c r="C802" s="83" t="s">
        <v>842</v>
      </c>
      <c r="D802" s="83" t="s">
        <v>506</v>
      </c>
      <c r="E802" s="83"/>
      <c r="F802" s="83"/>
      <c r="G802" s="57" t="s">
        <v>854</v>
      </c>
      <c r="H802" s="59">
        <v>18.02</v>
      </c>
      <c r="I802" s="60">
        <v>1.66</v>
      </c>
      <c r="J802" s="59">
        <v>29.91</v>
      </c>
    </row>
    <row r="803" spans="1:10" x14ac:dyDescent="0.2">
      <c r="A803" s="105"/>
      <c r="B803" s="105"/>
      <c r="C803" s="105"/>
      <c r="D803" s="105"/>
      <c r="E803" s="105"/>
      <c r="F803" s="105"/>
      <c r="G803" s="105" t="s">
        <v>837</v>
      </c>
      <c r="H803" s="105"/>
      <c r="I803" s="105"/>
      <c r="J803" s="77">
        <v>29.91</v>
      </c>
    </row>
    <row r="804" spans="1:10" x14ac:dyDescent="0.2">
      <c r="A804" s="81"/>
      <c r="B804" s="81"/>
      <c r="C804" s="81"/>
      <c r="D804" s="81"/>
      <c r="E804" s="81" t="s">
        <v>348</v>
      </c>
      <c r="F804" s="67">
        <v>22.018718079999999</v>
      </c>
      <c r="G804" s="81" t="s">
        <v>349</v>
      </c>
      <c r="H804" s="67">
        <v>0</v>
      </c>
      <c r="I804" s="81" t="s">
        <v>350</v>
      </c>
      <c r="J804" s="67">
        <v>22.018718079999999</v>
      </c>
    </row>
    <row r="805" spans="1:10" x14ac:dyDescent="0.2">
      <c r="A805" s="81"/>
      <c r="B805" s="81"/>
      <c r="C805" s="81"/>
      <c r="D805" s="81"/>
      <c r="E805" s="81" t="s">
        <v>351</v>
      </c>
      <c r="F805" s="67">
        <v>38.46</v>
      </c>
      <c r="G805" s="81"/>
      <c r="H805" s="107" t="s">
        <v>352</v>
      </c>
      <c r="I805" s="107"/>
      <c r="J805" s="67">
        <v>197.34</v>
      </c>
    </row>
    <row r="806" spans="1:10" ht="15" thickBot="1" x14ac:dyDescent="0.25">
      <c r="A806" s="76"/>
      <c r="B806" s="76"/>
      <c r="C806" s="76"/>
      <c r="D806" s="76"/>
      <c r="E806" s="76"/>
      <c r="F806" s="76"/>
      <c r="G806" s="76" t="s">
        <v>353</v>
      </c>
      <c r="H806" s="65">
        <v>100</v>
      </c>
      <c r="I806" s="76" t="s">
        <v>354</v>
      </c>
      <c r="J806" s="77">
        <v>19734</v>
      </c>
    </row>
    <row r="807" spans="1:10" ht="15" thickTop="1" x14ac:dyDescent="0.2">
      <c r="A807" s="56"/>
      <c r="B807" s="56"/>
      <c r="C807" s="56"/>
      <c r="D807" s="56"/>
      <c r="E807" s="56"/>
      <c r="F807" s="56"/>
      <c r="G807" s="56"/>
      <c r="H807" s="56"/>
      <c r="I807" s="56"/>
      <c r="J807" s="56"/>
    </row>
    <row r="808" spans="1:10" ht="15" x14ac:dyDescent="0.2">
      <c r="A808" s="79" t="s">
        <v>256</v>
      </c>
      <c r="B808" s="84" t="s">
        <v>6</v>
      </c>
      <c r="C808" s="79" t="s">
        <v>7</v>
      </c>
      <c r="D808" s="79" t="s">
        <v>8</v>
      </c>
      <c r="E808" s="96" t="s">
        <v>344</v>
      </c>
      <c r="F808" s="97"/>
      <c r="G808" s="85" t="s">
        <v>9</v>
      </c>
      <c r="H808" s="84" t="s">
        <v>10</v>
      </c>
      <c r="I808" s="84" t="s">
        <v>11</v>
      </c>
      <c r="J808" s="84" t="s">
        <v>13</v>
      </c>
    </row>
    <row r="809" spans="1:10" ht="63.75" x14ac:dyDescent="0.2">
      <c r="A809" s="80" t="s">
        <v>345</v>
      </c>
      <c r="B809" s="53" t="s">
        <v>259</v>
      </c>
      <c r="C809" s="80" t="s">
        <v>23</v>
      </c>
      <c r="D809" s="80" t="s">
        <v>260</v>
      </c>
      <c r="E809" s="98" t="s">
        <v>584</v>
      </c>
      <c r="F809" s="99"/>
      <c r="G809" s="52" t="s">
        <v>133</v>
      </c>
      <c r="H809" s="55">
        <v>1</v>
      </c>
      <c r="I809" s="54">
        <v>671.33</v>
      </c>
      <c r="J809" s="54">
        <v>671.33</v>
      </c>
    </row>
    <row r="810" spans="1:10" ht="25.5" x14ac:dyDescent="0.2">
      <c r="A810" s="83" t="s">
        <v>380</v>
      </c>
      <c r="B810" s="58" t="s">
        <v>678</v>
      </c>
      <c r="C810" s="83" t="s">
        <v>23</v>
      </c>
      <c r="D810" s="83" t="s">
        <v>679</v>
      </c>
      <c r="E810" s="110">
        <v>40.159999999999997</v>
      </c>
      <c r="F810" s="111"/>
      <c r="G810" s="57" t="s">
        <v>133</v>
      </c>
      <c r="H810" s="60">
        <v>1</v>
      </c>
      <c r="I810" s="59">
        <v>95.47</v>
      </c>
      <c r="J810" s="59">
        <v>95.47</v>
      </c>
    </row>
    <row r="811" spans="1:10" ht="63.75" x14ac:dyDescent="0.2">
      <c r="A811" s="83" t="s">
        <v>380</v>
      </c>
      <c r="B811" s="58" t="s">
        <v>675</v>
      </c>
      <c r="C811" s="83" t="s">
        <v>23</v>
      </c>
      <c r="D811" s="83" t="s">
        <v>676</v>
      </c>
      <c r="E811" s="110" t="s">
        <v>677</v>
      </c>
      <c r="F811" s="111"/>
      <c r="G811" s="57" t="s">
        <v>133</v>
      </c>
      <c r="H811" s="60">
        <v>1.1000000000000001</v>
      </c>
      <c r="I811" s="59">
        <v>523.51</v>
      </c>
      <c r="J811" s="59">
        <v>575.86</v>
      </c>
    </row>
    <row r="812" spans="1:10" x14ac:dyDescent="0.2">
      <c r="A812" s="81"/>
      <c r="B812" s="81"/>
      <c r="C812" s="81"/>
      <c r="D812" s="81"/>
      <c r="E812" s="81" t="s">
        <v>348</v>
      </c>
      <c r="F812" s="67">
        <v>164.32</v>
      </c>
      <c r="G812" s="81" t="s">
        <v>349</v>
      </c>
      <c r="H812" s="67">
        <v>0</v>
      </c>
      <c r="I812" s="81" t="s">
        <v>350</v>
      </c>
      <c r="J812" s="67">
        <v>164.32</v>
      </c>
    </row>
    <row r="813" spans="1:10" x14ac:dyDescent="0.2">
      <c r="A813" s="81"/>
      <c r="B813" s="81"/>
      <c r="C813" s="81"/>
      <c r="D813" s="81"/>
      <c r="E813" s="81" t="s">
        <v>351</v>
      </c>
      <c r="F813" s="67">
        <v>162.52000000000001</v>
      </c>
      <c r="G813" s="81"/>
      <c r="H813" s="107" t="s">
        <v>352</v>
      </c>
      <c r="I813" s="107"/>
      <c r="J813" s="67">
        <v>833.85</v>
      </c>
    </row>
    <row r="814" spans="1:10" ht="15" thickBot="1" x14ac:dyDescent="0.25">
      <c r="A814" s="76"/>
      <c r="B814" s="76"/>
      <c r="C814" s="76"/>
      <c r="D814" s="76"/>
      <c r="E814" s="76"/>
      <c r="F814" s="76"/>
      <c r="G814" s="76" t="s">
        <v>353</v>
      </c>
      <c r="H814" s="65">
        <v>100</v>
      </c>
      <c r="I814" s="76" t="s">
        <v>354</v>
      </c>
      <c r="J814" s="77">
        <v>83385</v>
      </c>
    </row>
    <row r="815" spans="1:10" ht="15" thickTop="1" x14ac:dyDescent="0.2">
      <c r="A815" s="56"/>
      <c r="B815" s="56"/>
      <c r="C815" s="56"/>
      <c r="D815" s="56"/>
      <c r="E815" s="56"/>
      <c r="F815" s="56"/>
      <c r="G815" s="56"/>
      <c r="H815" s="56"/>
      <c r="I815" s="56"/>
      <c r="J815" s="56"/>
    </row>
    <row r="816" spans="1:10" ht="15" x14ac:dyDescent="0.2">
      <c r="A816" s="79" t="s">
        <v>258</v>
      </c>
      <c r="B816" s="84" t="s">
        <v>6</v>
      </c>
      <c r="C816" s="79" t="s">
        <v>7</v>
      </c>
      <c r="D816" s="79" t="s">
        <v>8</v>
      </c>
      <c r="E816" s="96" t="s">
        <v>344</v>
      </c>
      <c r="F816" s="97"/>
      <c r="G816" s="85" t="s">
        <v>9</v>
      </c>
      <c r="H816" s="84" t="s">
        <v>10</v>
      </c>
      <c r="I816" s="84" t="s">
        <v>11</v>
      </c>
      <c r="J816" s="84" t="s">
        <v>13</v>
      </c>
    </row>
    <row r="817" spans="1:10" ht="63.75" x14ac:dyDescent="0.2">
      <c r="A817" s="80" t="s">
        <v>345</v>
      </c>
      <c r="B817" s="53" t="s">
        <v>262</v>
      </c>
      <c r="C817" s="80" t="s">
        <v>23</v>
      </c>
      <c r="D817" s="80" t="s">
        <v>263</v>
      </c>
      <c r="E817" s="98" t="s">
        <v>584</v>
      </c>
      <c r="F817" s="99"/>
      <c r="G817" s="52" t="s">
        <v>133</v>
      </c>
      <c r="H817" s="55">
        <v>1</v>
      </c>
      <c r="I817" s="54">
        <v>711.84</v>
      </c>
      <c r="J817" s="54">
        <v>711.84</v>
      </c>
    </row>
    <row r="818" spans="1:10" ht="63.75" x14ac:dyDescent="0.2">
      <c r="A818" s="83" t="s">
        <v>380</v>
      </c>
      <c r="B818" s="58" t="s">
        <v>680</v>
      </c>
      <c r="C818" s="83" t="s">
        <v>23</v>
      </c>
      <c r="D818" s="83" t="s">
        <v>681</v>
      </c>
      <c r="E818" s="110" t="s">
        <v>677</v>
      </c>
      <c r="F818" s="111"/>
      <c r="G818" s="57" t="s">
        <v>133</v>
      </c>
      <c r="H818" s="60">
        <v>1.1000000000000001</v>
      </c>
      <c r="I818" s="59">
        <v>560.34</v>
      </c>
      <c r="J818" s="59">
        <v>616.37</v>
      </c>
    </row>
    <row r="819" spans="1:10" ht="25.5" x14ac:dyDescent="0.2">
      <c r="A819" s="83" t="s">
        <v>380</v>
      </c>
      <c r="B819" s="58" t="s">
        <v>678</v>
      </c>
      <c r="C819" s="83" t="s">
        <v>23</v>
      </c>
      <c r="D819" s="83" t="s">
        <v>679</v>
      </c>
      <c r="E819" s="110">
        <v>40.159999999999997</v>
      </c>
      <c r="F819" s="111"/>
      <c r="G819" s="57" t="s">
        <v>133</v>
      </c>
      <c r="H819" s="60">
        <v>1</v>
      </c>
      <c r="I819" s="59">
        <v>95.47</v>
      </c>
      <c r="J819" s="59">
        <v>95.47</v>
      </c>
    </row>
    <row r="820" spans="1:10" x14ac:dyDescent="0.2">
      <c r="A820" s="81"/>
      <c r="B820" s="81"/>
      <c r="C820" s="81"/>
      <c r="D820" s="81"/>
      <c r="E820" s="81" t="s">
        <v>348</v>
      </c>
      <c r="F820" s="67">
        <v>163.76</v>
      </c>
      <c r="G820" s="81" t="s">
        <v>349</v>
      </c>
      <c r="H820" s="67">
        <v>0</v>
      </c>
      <c r="I820" s="81" t="s">
        <v>350</v>
      </c>
      <c r="J820" s="67">
        <v>163.76</v>
      </c>
    </row>
    <row r="821" spans="1:10" x14ac:dyDescent="0.2">
      <c r="A821" s="81"/>
      <c r="B821" s="81"/>
      <c r="C821" s="81"/>
      <c r="D821" s="81"/>
      <c r="E821" s="81" t="s">
        <v>351</v>
      </c>
      <c r="F821" s="67">
        <v>172.33</v>
      </c>
      <c r="G821" s="81"/>
      <c r="H821" s="107" t="s">
        <v>352</v>
      </c>
      <c r="I821" s="107"/>
      <c r="J821" s="67">
        <v>884.17</v>
      </c>
    </row>
    <row r="822" spans="1:10" ht="15" thickBot="1" x14ac:dyDescent="0.25">
      <c r="A822" s="76"/>
      <c r="B822" s="76"/>
      <c r="C822" s="76"/>
      <c r="D822" s="76"/>
      <c r="E822" s="76"/>
      <c r="F822" s="76"/>
      <c r="G822" s="76" t="s">
        <v>353</v>
      </c>
      <c r="H822" s="65">
        <v>100</v>
      </c>
      <c r="I822" s="76" t="s">
        <v>354</v>
      </c>
      <c r="J822" s="77">
        <v>88417</v>
      </c>
    </row>
    <row r="823" spans="1:10" ht="15" thickTop="1" x14ac:dyDescent="0.2">
      <c r="A823" s="56"/>
      <c r="B823" s="56"/>
      <c r="C823" s="56"/>
      <c r="D823" s="56"/>
      <c r="E823" s="56"/>
      <c r="F823" s="56"/>
      <c r="G823" s="56"/>
      <c r="H823" s="56"/>
      <c r="I823" s="56"/>
      <c r="J823" s="56"/>
    </row>
    <row r="824" spans="1:10" ht="15" x14ac:dyDescent="0.2">
      <c r="A824" s="79" t="s">
        <v>261</v>
      </c>
      <c r="B824" s="84" t="s">
        <v>6</v>
      </c>
      <c r="C824" s="79" t="s">
        <v>7</v>
      </c>
      <c r="D824" s="79" t="s">
        <v>8</v>
      </c>
      <c r="E824" s="96" t="s">
        <v>344</v>
      </c>
      <c r="F824" s="97"/>
      <c r="G824" s="85" t="s">
        <v>9</v>
      </c>
      <c r="H824" s="84" t="s">
        <v>10</v>
      </c>
      <c r="I824" s="84" t="s">
        <v>11</v>
      </c>
      <c r="J824" s="84" t="s">
        <v>13</v>
      </c>
    </row>
    <row r="825" spans="1:10" ht="63.75" x14ac:dyDescent="0.2">
      <c r="A825" s="80" t="s">
        <v>345</v>
      </c>
      <c r="B825" s="53" t="s">
        <v>265</v>
      </c>
      <c r="C825" s="80" t="s">
        <v>23</v>
      </c>
      <c r="D825" s="80" t="s">
        <v>266</v>
      </c>
      <c r="E825" s="98" t="s">
        <v>682</v>
      </c>
      <c r="F825" s="99"/>
      <c r="G825" s="52" t="s">
        <v>133</v>
      </c>
      <c r="H825" s="55">
        <v>1</v>
      </c>
      <c r="I825" s="54">
        <v>712.08</v>
      </c>
      <c r="J825" s="54">
        <v>712.08</v>
      </c>
    </row>
    <row r="826" spans="1:10" ht="25.5" x14ac:dyDescent="0.2">
      <c r="A826" s="83" t="s">
        <v>380</v>
      </c>
      <c r="B826" s="58" t="s">
        <v>683</v>
      </c>
      <c r="C826" s="83" t="s">
        <v>23</v>
      </c>
      <c r="D826" s="83" t="s">
        <v>684</v>
      </c>
      <c r="E826" s="110">
        <v>40.159999999999997</v>
      </c>
      <c r="F826" s="111"/>
      <c r="G826" s="57" t="s">
        <v>133</v>
      </c>
      <c r="H826" s="60">
        <v>1</v>
      </c>
      <c r="I826" s="59">
        <v>55.38</v>
      </c>
      <c r="J826" s="59">
        <v>55.38</v>
      </c>
    </row>
    <row r="827" spans="1:10" ht="25.5" x14ac:dyDescent="0.2">
      <c r="A827" s="82" t="s">
        <v>346</v>
      </c>
      <c r="B827" s="62" t="s">
        <v>687</v>
      </c>
      <c r="C827" s="82" t="s">
        <v>23</v>
      </c>
      <c r="D827" s="82" t="s">
        <v>688</v>
      </c>
      <c r="E827" s="108" t="s">
        <v>363</v>
      </c>
      <c r="F827" s="109"/>
      <c r="G827" s="61" t="s">
        <v>133</v>
      </c>
      <c r="H827" s="64">
        <v>1.1000000000000001</v>
      </c>
      <c r="I827" s="63">
        <v>547</v>
      </c>
      <c r="J827" s="63">
        <v>601.70000000000005</v>
      </c>
    </row>
    <row r="828" spans="1:10" ht="25.5" x14ac:dyDescent="0.2">
      <c r="A828" s="82" t="s">
        <v>346</v>
      </c>
      <c r="B828" s="62" t="s">
        <v>685</v>
      </c>
      <c r="C828" s="82" t="s">
        <v>23</v>
      </c>
      <c r="D828" s="82" t="s">
        <v>686</v>
      </c>
      <c r="E828" s="108" t="s">
        <v>363</v>
      </c>
      <c r="F828" s="109"/>
      <c r="G828" s="61" t="s">
        <v>133</v>
      </c>
      <c r="H828" s="64">
        <v>1.1000000000000001</v>
      </c>
      <c r="I828" s="63">
        <v>50</v>
      </c>
      <c r="J828" s="63">
        <v>55</v>
      </c>
    </row>
    <row r="829" spans="1:10" x14ac:dyDescent="0.2">
      <c r="A829" s="81"/>
      <c r="B829" s="81"/>
      <c r="C829" s="81"/>
      <c r="D829" s="81"/>
      <c r="E829" s="81" t="s">
        <v>348</v>
      </c>
      <c r="F829" s="67">
        <v>53.59</v>
      </c>
      <c r="G829" s="81" t="s">
        <v>349</v>
      </c>
      <c r="H829" s="67">
        <v>0</v>
      </c>
      <c r="I829" s="81" t="s">
        <v>350</v>
      </c>
      <c r="J829" s="67">
        <v>53.59</v>
      </c>
    </row>
    <row r="830" spans="1:10" x14ac:dyDescent="0.2">
      <c r="A830" s="81"/>
      <c r="B830" s="81"/>
      <c r="C830" s="81"/>
      <c r="D830" s="81"/>
      <c r="E830" s="81" t="s">
        <v>351</v>
      </c>
      <c r="F830" s="67">
        <v>172.39</v>
      </c>
      <c r="G830" s="81"/>
      <c r="H830" s="107" t="s">
        <v>352</v>
      </c>
      <c r="I830" s="107"/>
      <c r="J830" s="67">
        <v>884.47</v>
      </c>
    </row>
    <row r="831" spans="1:10" ht="15" thickBot="1" x14ac:dyDescent="0.25">
      <c r="A831" s="76"/>
      <c r="B831" s="76"/>
      <c r="C831" s="76"/>
      <c r="D831" s="76"/>
      <c r="E831" s="76"/>
      <c r="F831" s="76"/>
      <c r="G831" s="76" t="s">
        <v>353</v>
      </c>
      <c r="H831" s="65">
        <v>200</v>
      </c>
      <c r="I831" s="76" t="s">
        <v>354</v>
      </c>
      <c r="J831" s="77">
        <v>176894</v>
      </c>
    </row>
    <row r="832" spans="1:10" ht="15" thickTop="1" x14ac:dyDescent="0.2">
      <c r="A832" s="56"/>
      <c r="B832" s="56"/>
      <c r="C832" s="56"/>
      <c r="D832" s="56"/>
      <c r="E832" s="56"/>
      <c r="F832" s="56"/>
      <c r="G832" s="56"/>
      <c r="H832" s="56"/>
      <c r="I832" s="56"/>
      <c r="J832" s="56"/>
    </row>
    <row r="833" spans="1:10" ht="15" x14ac:dyDescent="0.2">
      <c r="A833" s="79" t="s">
        <v>264</v>
      </c>
      <c r="B833" s="84" t="s">
        <v>6</v>
      </c>
      <c r="C833" s="79" t="s">
        <v>7</v>
      </c>
      <c r="D833" s="79" t="s">
        <v>8</v>
      </c>
      <c r="E833" s="96" t="s">
        <v>344</v>
      </c>
      <c r="F833" s="97"/>
      <c r="G833" s="85" t="s">
        <v>9</v>
      </c>
      <c r="H833" s="84" t="s">
        <v>10</v>
      </c>
      <c r="I833" s="84" t="s">
        <v>11</v>
      </c>
      <c r="J833" s="84" t="s">
        <v>13</v>
      </c>
    </row>
    <row r="834" spans="1:10" ht="63.75" x14ac:dyDescent="0.2">
      <c r="A834" s="80" t="s">
        <v>345</v>
      </c>
      <c r="B834" s="53" t="s">
        <v>268</v>
      </c>
      <c r="C834" s="80" t="s">
        <v>23</v>
      </c>
      <c r="D834" s="80" t="s">
        <v>269</v>
      </c>
      <c r="E834" s="98" t="s">
        <v>682</v>
      </c>
      <c r="F834" s="99"/>
      <c r="G834" s="52" t="s">
        <v>133</v>
      </c>
      <c r="H834" s="55">
        <v>1</v>
      </c>
      <c r="I834" s="54">
        <v>729.68</v>
      </c>
      <c r="J834" s="54">
        <v>729.68</v>
      </c>
    </row>
    <row r="835" spans="1:10" ht="25.5" x14ac:dyDescent="0.2">
      <c r="A835" s="83" t="s">
        <v>380</v>
      </c>
      <c r="B835" s="58" t="s">
        <v>683</v>
      </c>
      <c r="C835" s="83" t="s">
        <v>23</v>
      </c>
      <c r="D835" s="83" t="s">
        <v>684</v>
      </c>
      <c r="E835" s="110">
        <v>40.159999999999997</v>
      </c>
      <c r="F835" s="111"/>
      <c r="G835" s="57" t="s">
        <v>133</v>
      </c>
      <c r="H835" s="60">
        <v>1</v>
      </c>
      <c r="I835" s="59">
        <v>55.38</v>
      </c>
      <c r="J835" s="59">
        <v>55.38</v>
      </c>
    </row>
    <row r="836" spans="1:10" ht="25.5" x14ac:dyDescent="0.2">
      <c r="A836" s="82" t="s">
        <v>346</v>
      </c>
      <c r="B836" s="62" t="s">
        <v>685</v>
      </c>
      <c r="C836" s="82" t="s">
        <v>23</v>
      </c>
      <c r="D836" s="82" t="s">
        <v>686</v>
      </c>
      <c r="E836" s="108" t="s">
        <v>363</v>
      </c>
      <c r="F836" s="109"/>
      <c r="G836" s="61" t="s">
        <v>133</v>
      </c>
      <c r="H836" s="64">
        <v>1.1000000000000001</v>
      </c>
      <c r="I836" s="63">
        <v>50</v>
      </c>
      <c r="J836" s="63">
        <v>55</v>
      </c>
    </row>
    <row r="837" spans="1:10" ht="25.5" x14ac:dyDescent="0.2">
      <c r="A837" s="82" t="s">
        <v>346</v>
      </c>
      <c r="B837" s="62" t="s">
        <v>689</v>
      </c>
      <c r="C837" s="82" t="s">
        <v>23</v>
      </c>
      <c r="D837" s="82" t="s">
        <v>690</v>
      </c>
      <c r="E837" s="108" t="s">
        <v>363</v>
      </c>
      <c r="F837" s="109"/>
      <c r="G837" s="61" t="s">
        <v>133</v>
      </c>
      <c r="H837" s="64">
        <v>1.1000000000000001</v>
      </c>
      <c r="I837" s="63">
        <v>563</v>
      </c>
      <c r="J837" s="63">
        <v>619.29999999999995</v>
      </c>
    </row>
    <row r="838" spans="1:10" x14ac:dyDescent="0.2">
      <c r="A838" s="81"/>
      <c r="B838" s="81"/>
      <c r="C838" s="81"/>
      <c r="D838" s="81"/>
      <c r="E838" s="81" t="s">
        <v>348</v>
      </c>
      <c r="F838" s="67">
        <v>53.59</v>
      </c>
      <c r="G838" s="81" t="s">
        <v>349</v>
      </c>
      <c r="H838" s="67">
        <v>0</v>
      </c>
      <c r="I838" s="81" t="s">
        <v>350</v>
      </c>
      <c r="J838" s="67">
        <v>53.59</v>
      </c>
    </row>
    <row r="839" spans="1:10" x14ac:dyDescent="0.2">
      <c r="A839" s="81"/>
      <c r="B839" s="81"/>
      <c r="C839" s="81"/>
      <c r="D839" s="81"/>
      <c r="E839" s="81" t="s">
        <v>351</v>
      </c>
      <c r="F839" s="67">
        <v>176.65</v>
      </c>
      <c r="G839" s="81"/>
      <c r="H839" s="107" t="s">
        <v>352</v>
      </c>
      <c r="I839" s="107"/>
      <c r="J839" s="67">
        <v>906.33</v>
      </c>
    </row>
    <row r="840" spans="1:10" ht="15" thickBot="1" x14ac:dyDescent="0.25">
      <c r="A840" s="76"/>
      <c r="B840" s="76"/>
      <c r="C840" s="76"/>
      <c r="D840" s="76"/>
      <c r="E840" s="76"/>
      <c r="F840" s="76"/>
      <c r="G840" s="76" t="s">
        <v>353</v>
      </c>
      <c r="H840" s="65">
        <v>200</v>
      </c>
      <c r="I840" s="76" t="s">
        <v>354</v>
      </c>
      <c r="J840" s="77">
        <v>181266</v>
      </c>
    </row>
    <row r="841" spans="1:10" ht="15" thickTop="1" x14ac:dyDescent="0.2">
      <c r="A841" s="56"/>
      <c r="B841" s="56"/>
      <c r="C841" s="56"/>
      <c r="D841" s="56"/>
      <c r="E841" s="56"/>
      <c r="F841" s="56"/>
      <c r="G841" s="56"/>
      <c r="H841" s="56"/>
      <c r="I841" s="56"/>
      <c r="J841" s="56"/>
    </row>
    <row r="842" spans="1:10" ht="15" x14ac:dyDescent="0.2">
      <c r="A842" s="79" t="s">
        <v>267</v>
      </c>
      <c r="B842" s="84" t="s">
        <v>6</v>
      </c>
      <c r="C842" s="79" t="s">
        <v>7</v>
      </c>
      <c r="D842" s="79" t="s">
        <v>8</v>
      </c>
      <c r="E842" s="96" t="s">
        <v>344</v>
      </c>
      <c r="F842" s="97"/>
      <c r="G842" s="85" t="s">
        <v>9</v>
      </c>
      <c r="H842" s="84" t="s">
        <v>10</v>
      </c>
      <c r="I842" s="84" t="s">
        <v>11</v>
      </c>
      <c r="J842" s="84" t="s">
        <v>13</v>
      </c>
    </row>
    <row r="843" spans="1:10" ht="51" x14ac:dyDescent="0.2">
      <c r="A843" s="80" t="s">
        <v>345</v>
      </c>
      <c r="B843" s="53" t="s">
        <v>271</v>
      </c>
      <c r="C843" s="80" t="s">
        <v>23</v>
      </c>
      <c r="D843" s="80" t="s">
        <v>272</v>
      </c>
      <c r="E843" s="98" t="s">
        <v>691</v>
      </c>
      <c r="F843" s="99"/>
      <c r="G843" s="52" t="s">
        <v>28</v>
      </c>
      <c r="H843" s="55">
        <v>1</v>
      </c>
      <c r="I843" s="54">
        <v>45.43</v>
      </c>
      <c r="J843" s="54">
        <v>45.43</v>
      </c>
    </row>
    <row r="844" spans="1:10" ht="51" x14ac:dyDescent="0.2">
      <c r="A844" s="83" t="s">
        <v>380</v>
      </c>
      <c r="B844" s="58" t="s">
        <v>519</v>
      </c>
      <c r="C844" s="83" t="s">
        <v>23</v>
      </c>
      <c r="D844" s="83" t="s">
        <v>520</v>
      </c>
      <c r="E844" s="110" t="s">
        <v>521</v>
      </c>
      <c r="F844" s="111"/>
      <c r="G844" s="57" t="s">
        <v>133</v>
      </c>
      <c r="H844" s="60">
        <v>1.2999999999999999E-3</v>
      </c>
      <c r="I844" s="59">
        <v>583.75</v>
      </c>
      <c r="J844" s="59">
        <v>0.75</v>
      </c>
    </row>
    <row r="845" spans="1:10" x14ac:dyDescent="0.2">
      <c r="A845" s="82" t="s">
        <v>346</v>
      </c>
      <c r="B845" s="62" t="s">
        <v>389</v>
      </c>
      <c r="C845" s="82" t="s">
        <v>23</v>
      </c>
      <c r="D845" s="82" t="s">
        <v>390</v>
      </c>
      <c r="E845" s="108" t="s">
        <v>358</v>
      </c>
      <c r="F845" s="109"/>
      <c r="G845" s="61" t="s">
        <v>297</v>
      </c>
      <c r="H845" s="64">
        <v>0.25</v>
      </c>
      <c r="I845" s="63">
        <v>22.52</v>
      </c>
      <c r="J845" s="63">
        <v>5.63</v>
      </c>
    </row>
    <row r="846" spans="1:10" x14ac:dyDescent="0.2">
      <c r="A846" s="82" t="s">
        <v>346</v>
      </c>
      <c r="B846" s="62" t="s">
        <v>359</v>
      </c>
      <c r="C846" s="82" t="s">
        <v>23</v>
      </c>
      <c r="D846" s="82" t="s">
        <v>360</v>
      </c>
      <c r="E846" s="108" t="s">
        <v>358</v>
      </c>
      <c r="F846" s="109"/>
      <c r="G846" s="61" t="s">
        <v>297</v>
      </c>
      <c r="H846" s="64">
        <v>0.7</v>
      </c>
      <c r="I846" s="63">
        <v>15.79</v>
      </c>
      <c r="J846" s="63">
        <v>11.05</v>
      </c>
    </row>
    <row r="847" spans="1:10" ht="25.5" x14ac:dyDescent="0.2">
      <c r="A847" s="82" t="s">
        <v>346</v>
      </c>
      <c r="B847" s="62" t="s">
        <v>692</v>
      </c>
      <c r="C847" s="82" t="s">
        <v>23</v>
      </c>
      <c r="D847" s="82" t="s">
        <v>693</v>
      </c>
      <c r="E847" s="108" t="s">
        <v>363</v>
      </c>
      <c r="F847" s="109"/>
      <c r="G847" s="61" t="s">
        <v>28</v>
      </c>
      <c r="H847" s="64">
        <v>1</v>
      </c>
      <c r="I847" s="63">
        <v>28</v>
      </c>
      <c r="J847" s="63">
        <v>28</v>
      </c>
    </row>
    <row r="848" spans="1:10" x14ac:dyDescent="0.2">
      <c r="A848" s="81"/>
      <c r="B848" s="81"/>
      <c r="C848" s="81"/>
      <c r="D848" s="81"/>
      <c r="E848" s="81" t="s">
        <v>348</v>
      </c>
      <c r="F848" s="67">
        <v>16.8</v>
      </c>
      <c r="G848" s="81" t="s">
        <v>349</v>
      </c>
      <c r="H848" s="67">
        <v>0</v>
      </c>
      <c r="I848" s="81" t="s">
        <v>350</v>
      </c>
      <c r="J848" s="67">
        <v>16.8</v>
      </c>
    </row>
    <row r="849" spans="1:10" x14ac:dyDescent="0.2">
      <c r="A849" s="81"/>
      <c r="B849" s="81"/>
      <c r="C849" s="81"/>
      <c r="D849" s="81"/>
      <c r="E849" s="81" t="s">
        <v>351</v>
      </c>
      <c r="F849" s="67">
        <v>10.99</v>
      </c>
      <c r="G849" s="81"/>
      <c r="H849" s="107" t="s">
        <v>352</v>
      </c>
      <c r="I849" s="107"/>
      <c r="J849" s="67">
        <v>56.42</v>
      </c>
    </row>
    <row r="850" spans="1:10" ht="15" thickBot="1" x14ac:dyDescent="0.25">
      <c r="A850" s="76"/>
      <c r="B850" s="76"/>
      <c r="C850" s="76"/>
      <c r="D850" s="76"/>
      <c r="E850" s="76"/>
      <c r="F850" s="76"/>
      <c r="G850" s="76" t="s">
        <v>353</v>
      </c>
      <c r="H850" s="65">
        <v>60000</v>
      </c>
      <c r="I850" s="76" t="s">
        <v>354</v>
      </c>
      <c r="J850" s="77">
        <v>3385200</v>
      </c>
    </row>
    <row r="851" spans="1:10" ht="15" thickTop="1" x14ac:dyDescent="0.2">
      <c r="A851" s="56"/>
      <c r="B851" s="56"/>
      <c r="C851" s="56"/>
      <c r="D851" s="56"/>
      <c r="E851" s="56"/>
      <c r="F851" s="56"/>
      <c r="G851" s="56"/>
      <c r="H851" s="56"/>
      <c r="I851" s="56"/>
      <c r="J851" s="56"/>
    </row>
    <row r="852" spans="1:10" ht="15" x14ac:dyDescent="0.2">
      <c r="A852" s="79" t="s">
        <v>270</v>
      </c>
      <c r="B852" s="84" t="s">
        <v>6</v>
      </c>
      <c r="C852" s="79" t="s">
        <v>7</v>
      </c>
      <c r="D852" s="79" t="s">
        <v>8</v>
      </c>
      <c r="E852" s="96" t="s">
        <v>344</v>
      </c>
      <c r="F852" s="97"/>
      <c r="G852" s="85" t="s">
        <v>9</v>
      </c>
      <c r="H852" s="84" t="s">
        <v>10</v>
      </c>
      <c r="I852" s="84" t="s">
        <v>11</v>
      </c>
      <c r="J852" s="84" t="s">
        <v>13</v>
      </c>
    </row>
    <row r="853" spans="1:10" x14ac:dyDescent="0.2">
      <c r="A853" s="80" t="s">
        <v>345</v>
      </c>
      <c r="B853" s="53" t="s">
        <v>274</v>
      </c>
      <c r="C853" s="80" t="s">
        <v>23</v>
      </c>
      <c r="D853" s="80" t="s">
        <v>275</v>
      </c>
      <c r="E853" s="98" t="s">
        <v>694</v>
      </c>
      <c r="F853" s="99"/>
      <c r="G853" s="52" t="s">
        <v>20</v>
      </c>
      <c r="H853" s="55">
        <v>1</v>
      </c>
      <c r="I853" s="54">
        <v>48.42</v>
      </c>
      <c r="J853" s="54">
        <v>48.42</v>
      </c>
    </row>
    <row r="854" spans="1:10" ht="63.75" x14ac:dyDescent="0.2">
      <c r="A854" s="83" t="s">
        <v>380</v>
      </c>
      <c r="B854" s="58" t="s">
        <v>695</v>
      </c>
      <c r="C854" s="83" t="s">
        <v>23</v>
      </c>
      <c r="D854" s="83" t="s">
        <v>696</v>
      </c>
      <c r="E854" s="110" t="s">
        <v>677</v>
      </c>
      <c r="F854" s="111"/>
      <c r="G854" s="57" t="s">
        <v>133</v>
      </c>
      <c r="H854" s="60">
        <v>0.06</v>
      </c>
      <c r="I854" s="59">
        <v>523.51</v>
      </c>
      <c r="J854" s="59">
        <v>31.41</v>
      </c>
    </row>
    <row r="855" spans="1:10" x14ac:dyDescent="0.2">
      <c r="A855" s="82" t="s">
        <v>346</v>
      </c>
      <c r="B855" s="62" t="s">
        <v>389</v>
      </c>
      <c r="C855" s="82" t="s">
        <v>23</v>
      </c>
      <c r="D855" s="82" t="s">
        <v>390</v>
      </c>
      <c r="E855" s="108" t="s">
        <v>358</v>
      </c>
      <c r="F855" s="109"/>
      <c r="G855" s="61" t="s">
        <v>297</v>
      </c>
      <c r="H855" s="64">
        <v>0.4</v>
      </c>
      <c r="I855" s="63">
        <v>22.52</v>
      </c>
      <c r="J855" s="63">
        <v>9</v>
      </c>
    </row>
    <row r="856" spans="1:10" x14ac:dyDescent="0.2">
      <c r="A856" s="82" t="s">
        <v>346</v>
      </c>
      <c r="B856" s="62" t="s">
        <v>359</v>
      </c>
      <c r="C856" s="82" t="s">
        <v>23</v>
      </c>
      <c r="D856" s="82" t="s">
        <v>360</v>
      </c>
      <c r="E856" s="108" t="s">
        <v>358</v>
      </c>
      <c r="F856" s="109"/>
      <c r="G856" s="61" t="s">
        <v>297</v>
      </c>
      <c r="H856" s="64">
        <v>0.4</v>
      </c>
      <c r="I856" s="63">
        <v>15.79</v>
      </c>
      <c r="J856" s="63">
        <v>6.31</v>
      </c>
    </row>
    <row r="857" spans="1:10" ht="25.5" x14ac:dyDescent="0.2">
      <c r="A857" s="82" t="s">
        <v>346</v>
      </c>
      <c r="B857" s="62" t="s">
        <v>364</v>
      </c>
      <c r="C857" s="82" t="s">
        <v>23</v>
      </c>
      <c r="D857" s="82" t="s">
        <v>365</v>
      </c>
      <c r="E857" s="108" t="s">
        <v>363</v>
      </c>
      <c r="F857" s="109"/>
      <c r="G857" s="61" t="s">
        <v>20</v>
      </c>
      <c r="H857" s="64">
        <v>0.02</v>
      </c>
      <c r="I857" s="63">
        <v>85</v>
      </c>
      <c r="J857" s="63">
        <v>1.7</v>
      </c>
    </row>
    <row r="858" spans="1:10" x14ac:dyDescent="0.2">
      <c r="A858" s="81"/>
      <c r="B858" s="81"/>
      <c r="C858" s="81"/>
      <c r="D858" s="81"/>
      <c r="E858" s="81" t="s">
        <v>348</v>
      </c>
      <c r="F858" s="67">
        <v>19.18</v>
      </c>
      <c r="G858" s="81" t="s">
        <v>349</v>
      </c>
      <c r="H858" s="67">
        <v>0</v>
      </c>
      <c r="I858" s="81" t="s">
        <v>350</v>
      </c>
      <c r="J858" s="67">
        <v>19.18</v>
      </c>
    </row>
    <row r="859" spans="1:10" x14ac:dyDescent="0.2">
      <c r="A859" s="81"/>
      <c r="B859" s="81"/>
      <c r="C859" s="81"/>
      <c r="D859" s="81"/>
      <c r="E859" s="81" t="s">
        <v>351</v>
      </c>
      <c r="F859" s="67">
        <v>11.72</v>
      </c>
      <c r="G859" s="81"/>
      <c r="H859" s="107" t="s">
        <v>352</v>
      </c>
      <c r="I859" s="107"/>
      <c r="J859" s="67">
        <v>60.14</v>
      </c>
    </row>
    <row r="860" spans="1:10" ht="15" thickBot="1" x14ac:dyDescent="0.25">
      <c r="A860" s="76"/>
      <c r="B860" s="76"/>
      <c r="C860" s="76"/>
      <c r="D860" s="76"/>
      <c r="E860" s="76"/>
      <c r="F860" s="76"/>
      <c r="G860" s="76" t="s">
        <v>353</v>
      </c>
      <c r="H860" s="65">
        <v>30000</v>
      </c>
      <c r="I860" s="76" t="s">
        <v>354</v>
      </c>
      <c r="J860" s="77">
        <v>1804200</v>
      </c>
    </row>
    <row r="861" spans="1:10" ht="15" thickTop="1" x14ac:dyDescent="0.2">
      <c r="A861" s="56"/>
      <c r="B861" s="56"/>
      <c r="C861" s="56"/>
      <c r="D861" s="56"/>
      <c r="E861" s="56"/>
      <c r="F861" s="56"/>
      <c r="G861" s="56"/>
      <c r="H861" s="56"/>
      <c r="I861" s="56"/>
      <c r="J861" s="56"/>
    </row>
    <row r="862" spans="1:10" ht="15" x14ac:dyDescent="0.2">
      <c r="A862" s="79" t="s">
        <v>273</v>
      </c>
      <c r="B862" s="84" t="s">
        <v>6</v>
      </c>
      <c r="C862" s="79" t="s">
        <v>7</v>
      </c>
      <c r="D862" s="79" t="s">
        <v>8</v>
      </c>
      <c r="E862" s="96" t="s">
        <v>344</v>
      </c>
      <c r="F862" s="97"/>
      <c r="G862" s="85" t="s">
        <v>9</v>
      </c>
      <c r="H862" s="84" t="s">
        <v>10</v>
      </c>
      <c r="I862" s="84" t="s">
        <v>11</v>
      </c>
      <c r="J862" s="84" t="s">
        <v>13</v>
      </c>
    </row>
    <row r="863" spans="1:10" ht="25.5" x14ac:dyDescent="0.2">
      <c r="A863" s="80" t="s">
        <v>345</v>
      </c>
      <c r="B863" s="53" t="s">
        <v>277</v>
      </c>
      <c r="C863" s="80" t="s">
        <v>23</v>
      </c>
      <c r="D863" s="80" t="s">
        <v>278</v>
      </c>
      <c r="E863" s="98" t="s">
        <v>694</v>
      </c>
      <c r="F863" s="99"/>
      <c r="G863" s="52" t="s">
        <v>20</v>
      </c>
      <c r="H863" s="55">
        <v>1</v>
      </c>
      <c r="I863" s="54">
        <f>SUM(J864:J866)</f>
        <v>56.589999999999996</v>
      </c>
      <c r="J863" s="129">
        <f>ROUND((H863*I863),2)</f>
        <v>56.59</v>
      </c>
    </row>
    <row r="864" spans="1:10" ht="38.25" x14ac:dyDescent="0.2">
      <c r="A864" s="82" t="s">
        <v>346</v>
      </c>
      <c r="B864" s="62" t="s">
        <v>697</v>
      </c>
      <c r="C864" s="82" t="s">
        <v>23</v>
      </c>
      <c r="D864" s="82" t="s">
        <v>698</v>
      </c>
      <c r="E864" s="108" t="s">
        <v>363</v>
      </c>
      <c r="F864" s="109"/>
      <c r="G864" s="61" t="s">
        <v>255</v>
      </c>
      <c r="H864" s="64">
        <v>1.63</v>
      </c>
      <c r="I864" s="63">
        <v>8.1999999999999993</v>
      </c>
      <c r="J864" s="63">
        <f t="shared" ref="J864:J866" si="2">ROUND((H864*I864),2)</f>
        <v>13.37</v>
      </c>
    </row>
    <row r="865" spans="1:10" ht="25.5" x14ac:dyDescent="0.2">
      <c r="A865" s="82" t="s">
        <v>346</v>
      </c>
      <c r="B865" s="62" t="s">
        <v>580</v>
      </c>
      <c r="C865" s="82" t="s">
        <v>23</v>
      </c>
      <c r="D865" s="82" t="s">
        <v>581</v>
      </c>
      <c r="E865" s="108" t="s">
        <v>363</v>
      </c>
      <c r="F865" s="109"/>
      <c r="G865" s="61" t="s">
        <v>133</v>
      </c>
      <c r="H865" s="64">
        <v>8.4000000000000005E-2</v>
      </c>
      <c r="I865" s="63">
        <v>455</v>
      </c>
      <c r="J865" s="63">
        <f t="shared" si="2"/>
        <v>38.22</v>
      </c>
    </row>
    <row r="866" spans="1:10" x14ac:dyDescent="0.2">
      <c r="A866" s="82" t="s">
        <v>346</v>
      </c>
      <c r="B866" s="62" t="s">
        <v>699</v>
      </c>
      <c r="C866" s="82" t="s">
        <v>23</v>
      </c>
      <c r="D866" s="82" t="s">
        <v>700</v>
      </c>
      <c r="E866" s="108" t="s">
        <v>363</v>
      </c>
      <c r="F866" s="109"/>
      <c r="G866" s="61" t="s">
        <v>20</v>
      </c>
      <c r="H866" s="64">
        <v>1</v>
      </c>
      <c r="I866" s="63">
        <v>5</v>
      </c>
      <c r="J866" s="63">
        <f t="shared" si="2"/>
        <v>5</v>
      </c>
    </row>
    <row r="867" spans="1:10" x14ac:dyDescent="0.2">
      <c r="A867" s="81"/>
      <c r="B867" s="81"/>
      <c r="C867" s="81"/>
      <c r="D867" s="81"/>
      <c r="E867" s="81" t="s">
        <v>348</v>
      </c>
      <c r="F867" s="67">
        <v>0</v>
      </c>
      <c r="G867" s="81" t="s">
        <v>349</v>
      </c>
      <c r="H867" s="67">
        <v>0</v>
      </c>
      <c r="I867" s="81" t="s">
        <v>350</v>
      </c>
      <c r="J867" s="67">
        <v>0</v>
      </c>
    </row>
    <row r="868" spans="1:10" x14ac:dyDescent="0.2">
      <c r="A868" s="81"/>
      <c r="B868" s="81"/>
      <c r="C868" s="81"/>
      <c r="D868" s="81"/>
      <c r="E868" s="81" t="s">
        <v>351</v>
      </c>
      <c r="F868" s="67">
        <f>ROUND((J863*0.2421),2)</f>
        <v>13.7</v>
      </c>
      <c r="G868" s="81"/>
      <c r="H868" s="107" t="s">
        <v>352</v>
      </c>
      <c r="I868" s="107"/>
      <c r="J868" s="67">
        <f>J863+F868</f>
        <v>70.290000000000006</v>
      </c>
    </row>
    <row r="869" spans="1:10" ht="15" thickBot="1" x14ac:dyDescent="0.25">
      <c r="A869" s="76"/>
      <c r="B869" s="76"/>
      <c r="C869" s="76"/>
      <c r="D869" s="76"/>
      <c r="E869" s="76"/>
      <c r="F869" s="76"/>
      <c r="G869" s="76" t="s">
        <v>353</v>
      </c>
      <c r="H869" s="65">
        <v>10000</v>
      </c>
      <c r="I869" s="76" t="s">
        <v>354</v>
      </c>
      <c r="J869" s="190">
        <f>H869*J868</f>
        <v>702900.00000000012</v>
      </c>
    </row>
    <row r="870" spans="1:10" ht="15" thickTop="1" x14ac:dyDescent="0.2">
      <c r="A870" s="56"/>
      <c r="B870" s="56"/>
      <c r="C870" s="56"/>
      <c r="D870" s="56"/>
      <c r="E870" s="56"/>
      <c r="F870" s="56"/>
      <c r="G870" s="56"/>
      <c r="H870" s="56"/>
      <c r="I870" s="56"/>
      <c r="J870" s="87"/>
    </row>
    <row r="871" spans="1:10" ht="15" x14ac:dyDescent="0.2">
      <c r="A871" s="79" t="s">
        <v>276</v>
      </c>
      <c r="B871" s="84" t="s">
        <v>6</v>
      </c>
      <c r="C871" s="79" t="s">
        <v>7</v>
      </c>
      <c r="D871" s="79" t="s">
        <v>8</v>
      </c>
      <c r="E871" s="96" t="s">
        <v>344</v>
      </c>
      <c r="F871" s="97"/>
      <c r="G871" s="85" t="s">
        <v>9</v>
      </c>
      <c r="H871" s="84" t="s">
        <v>10</v>
      </c>
      <c r="I871" s="84" t="s">
        <v>11</v>
      </c>
      <c r="J871" s="84" t="s">
        <v>13</v>
      </c>
    </row>
    <row r="872" spans="1:10" ht="25.5" x14ac:dyDescent="0.2">
      <c r="A872" s="80" t="s">
        <v>345</v>
      </c>
      <c r="B872" s="53" t="s">
        <v>280</v>
      </c>
      <c r="C872" s="80" t="s">
        <v>119</v>
      </c>
      <c r="D872" s="80" t="s">
        <v>281</v>
      </c>
      <c r="E872" s="98" t="s">
        <v>489</v>
      </c>
      <c r="F872" s="99"/>
      <c r="G872" s="52" t="s">
        <v>20</v>
      </c>
      <c r="H872" s="55">
        <v>1</v>
      </c>
      <c r="I872" s="54">
        <v>75.12</v>
      </c>
      <c r="J872" s="54">
        <v>75.12</v>
      </c>
    </row>
    <row r="873" spans="1:10" ht="25.5" x14ac:dyDescent="0.2">
      <c r="A873" s="83" t="s">
        <v>380</v>
      </c>
      <c r="B873" s="58" t="s">
        <v>650</v>
      </c>
      <c r="C873" s="83" t="s">
        <v>119</v>
      </c>
      <c r="D873" s="83" t="s">
        <v>651</v>
      </c>
      <c r="E873" s="110" t="s">
        <v>507</v>
      </c>
      <c r="F873" s="111"/>
      <c r="G873" s="57" t="s">
        <v>297</v>
      </c>
      <c r="H873" s="60">
        <v>0.3725</v>
      </c>
      <c r="I873" s="59">
        <v>19.989999999999998</v>
      </c>
      <c r="J873" s="59">
        <v>7.44</v>
      </c>
    </row>
    <row r="874" spans="1:10" ht="25.5" x14ac:dyDescent="0.2">
      <c r="A874" s="83" t="s">
        <v>380</v>
      </c>
      <c r="B874" s="58" t="s">
        <v>505</v>
      </c>
      <c r="C874" s="83" t="s">
        <v>119</v>
      </c>
      <c r="D874" s="83" t="s">
        <v>506</v>
      </c>
      <c r="E874" s="110" t="s">
        <v>507</v>
      </c>
      <c r="F874" s="111"/>
      <c r="G874" s="57" t="s">
        <v>297</v>
      </c>
      <c r="H874" s="60">
        <v>0.3725</v>
      </c>
      <c r="I874" s="59">
        <v>18.739999999999998</v>
      </c>
      <c r="J874" s="59">
        <v>6.98</v>
      </c>
    </row>
    <row r="875" spans="1:10" ht="51" x14ac:dyDescent="0.2">
      <c r="A875" s="83" t="s">
        <v>380</v>
      </c>
      <c r="B875" s="58" t="s">
        <v>701</v>
      </c>
      <c r="C875" s="83" t="s">
        <v>119</v>
      </c>
      <c r="D875" s="83" t="s">
        <v>702</v>
      </c>
      <c r="E875" s="110" t="s">
        <v>492</v>
      </c>
      <c r="F875" s="111"/>
      <c r="G875" s="57" t="s">
        <v>493</v>
      </c>
      <c r="H875" s="60">
        <v>4.1000000000000003E-3</v>
      </c>
      <c r="I875" s="59">
        <v>7.95</v>
      </c>
      <c r="J875" s="59">
        <v>0.03</v>
      </c>
    </row>
    <row r="876" spans="1:10" ht="51" x14ac:dyDescent="0.2">
      <c r="A876" s="83" t="s">
        <v>380</v>
      </c>
      <c r="B876" s="58" t="s">
        <v>703</v>
      </c>
      <c r="C876" s="83" t="s">
        <v>119</v>
      </c>
      <c r="D876" s="83" t="s">
        <v>704</v>
      </c>
      <c r="E876" s="110" t="s">
        <v>492</v>
      </c>
      <c r="F876" s="111"/>
      <c r="G876" s="57" t="s">
        <v>500</v>
      </c>
      <c r="H876" s="60">
        <v>0.18210000000000001</v>
      </c>
      <c r="I876" s="59">
        <v>0.46</v>
      </c>
      <c r="J876" s="59">
        <v>0.08</v>
      </c>
    </row>
    <row r="877" spans="1:10" ht="51" x14ac:dyDescent="0.2">
      <c r="A877" s="83" t="s">
        <v>380</v>
      </c>
      <c r="B877" s="58" t="s">
        <v>705</v>
      </c>
      <c r="C877" s="83" t="s">
        <v>119</v>
      </c>
      <c r="D877" s="83" t="s">
        <v>706</v>
      </c>
      <c r="E877" s="110" t="s">
        <v>492</v>
      </c>
      <c r="F877" s="111"/>
      <c r="G877" s="57" t="s">
        <v>493</v>
      </c>
      <c r="H877" s="60">
        <v>4.9099999999999998E-2</v>
      </c>
      <c r="I877" s="59">
        <v>8.7100000000000009</v>
      </c>
      <c r="J877" s="59">
        <v>0.42</v>
      </c>
    </row>
    <row r="878" spans="1:10" ht="51" x14ac:dyDescent="0.2">
      <c r="A878" s="83" t="s">
        <v>380</v>
      </c>
      <c r="B878" s="58" t="s">
        <v>707</v>
      </c>
      <c r="C878" s="83" t="s">
        <v>119</v>
      </c>
      <c r="D878" s="83" t="s">
        <v>708</v>
      </c>
      <c r="E878" s="110" t="s">
        <v>492</v>
      </c>
      <c r="F878" s="111"/>
      <c r="G878" s="57" t="s">
        <v>500</v>
      </c>
      <c r="H878" s="60">
        <v>0.1371</v>
      </c>
      <c r="I878" s="59">
        <v>0.79</v>
      </c>
      <c r="J878" s="59">
        <v>0.1</v>
      </c>
    </row>
    <row r="879" spans="1:10" ht="25.5" x14ac:dyDescent="0.2">
      <c r="A879" s="82" t="s">
        <v>346</v>
      </c>
      <c r="B879" s="62" t="s">
        <v>711</v>
      </c>
      <c r="C879" s="82" t="s">
        <v>119</v>
      </c>
      <c r="D879" s="82" t="s">
        <v>712</v>
      </c>
      <c r="E879" s="108" t="s">
        <v>363</v>
      </c>
      <c r="F879" s="109"/>
      <c r="G879" s="61" t="s">
        <v>133</v>
      </c>
      <c r="H879" s="64">
        <v>5.6800000000000003E-2</v>
      </c>
      <c r="I879" s="63">
        <v>100</v>
      </c>
      <c r="J879" s="63">
        <v>5.68</v>
      </c>
    </row>
    <row r="880" spans="1:10" x14ac:dyDescent="0.2">
      <c r="A880" s="82" t="s">
        <v>346</v>
      </c>
      <c r="B880" s="62" t="s">
        <v>656</v>
      </c>
      <c r="C880" s="82" t="s">
        <v>119</v>
      </c>
      <c r="D880" s="82" t="s">
        <v>657</v>
      </c>
      <c r="E880" s="108" t="s">
        <v>363</v>
      </c>
      <c r="F880" s="109"/>
      <c r="G880" s="61" t="s">
        <v>133</v>
      </c>
      <c r="H880" s="64">
        <v>9.7999999999999997E-3</v>
      </c>
      <c r="I880" s="63">
        <v>105.27</v>
      </c>
      <c r="J880" s="63">
        <v>1.03</v>
      </c>
    </row>
    <row r="881" spans="1:10" ht="51" x14ac:dyDescent="0.2">
      <c r="A881" s="82" t="s">
        <v>346</v>
      </c>
      <c r="B881" s="62" t="s">
        <v>709</v>
      </c>
      <c r="C881" s="82" t="s">
        <v>119</v>
      </c>
      <c r="D881" s="82" t="s">
        <v>710</v>
      </c>
      <c r="E881" s="108" t="s">
        <v>363</v>
      </c>
      <c r="F881" s="109"/>
      <c r="G881" s="61" t="s">
        <v>20</v>
      </c>
      <c r="H881" s="64">
        <v>1.03</v>
      </c>
      <c r="I881" s="63">
        <v>51.81</v>
      </c>
      <c r="J881" s="63">
        <v>53.36</v>
      </c>
    </row>
    <row r="882" spans="1:10" x14ac:dyDescent="0.2">
      <c r="A882" s="81"/>
      <c r="B882" s="81"/>
      <c r="C882" s="81"/>
      <c r="D882" s="81"/>
      <c r="E882" s="81" t="s">
        <v>348</v>
      </c>
      <c r="F882" s="67">
        <v>10.36</v>
      </c>
      <c r="G882" s="81" t="s">
        <v>349</v>
      </c>
      <c r="H882" s="67">
        <v>0</v>
      </c>
      <c r="I882" s="81" t="s">
        <v>350</v>
      </c>
      <c r="J882" s="67">
        <v>10.36</v>
      </c>
    </row>
    <row r="883" spans="1:10" x14ac:dyDescent="0.2">
      <c r="A883" s="81"/>
      <c r="B883" s="81"/>
      <c r="C883" s="81"/>
      <c r="D883" s="81"/>
      <c r="E883" s="81" t="s">
        <v>351</v>
      </c>
      <c r="F883" s="67">
        <v>18.18</v>
      </c>
      <c r="G883" s="81"/>
      <c r="H883" s="107" t="s">
        <v>352</v>
      </c>
      <c r="I883" s="107"/>
      <c r="J883" s="67">
        <v>93.3</v>
      </c>
    </row>
    <row r="884" spans="1:10" ht="15" thickBot="1" x14ac:dyDescent="0.25">
      <c r="A884" s="76"/>
      <c r="B884" s="76"/>
      <c r="C884" s="76"/>
      <c r="D884" s="76"/>
      <c r="E884" s="76"/>
      <c r="F884" s="76"/>
      <c r="G884" s="76" t="s">
        <v>353</v>
      </c>
      <c r="H884" s="65">
        <v>5000</v>
      </c>
      <c r="I884" s="76" t="s">
        <v>354</v>
      </c>
      <c r="J884" s="77">
        <v>466500</v>
      </c>
    </row>
    <row r="885" spans="1:10" ht="15" thickTop="1" x14ac:dyDescent="0.2">
      <c r="A885" s="56"/>
      <c r="B885" s="56"/>
      <c r="C885" s="56"/>
      <c r="D885" s="56"/>
      <c r="E885" s="56"/>
      <c r="F885" s="56"/>
      <c r="G885" s="56"/>
      <c r="H885" s="56"/>
      <c r="I885" s="56"/>
      <c r="J885" s="56"/>
    </row>
    <row r="886" spans="1:10" ht="15" x14ac:dyDescent="0.2">
      <c r="A886" s="79" t="s">
        <v>279</v>
      </c>
      <c r="B886" s="84" t="s">
        <v>6</v>
      </c>
      <c r="C886" s="79" t="s">
        <v>7</v>
      </c>
      <c r="D886" s="79" t="s">
        <v>8</v>
      </c>
      <c r="E886" s="96" t="s">
        <v>344</v>
      </c>
      <c r="F886" s="97"/>
      <c r="G886" s="85" t="s">
        <v>9</v>
      </c>
      <c r="H886" s="84" t="s">
        <v>10</v>
      </c>
      <c r="I886" s="84" t="s">
        <v>11</v>
      </c>
      <c r="J886" s="84" t="s">
        <v>13</v>
      </c>
    </row>
    <row r="887" spans="1:10" ht="38.25" x14ac:dyDescent="0.2">
      <c r="A887" s="80" t="s">
        <v>345</v>
      </c>
      <c r="B887" s="53" t="s">
        <v>283</v>
      </c>
      <c r="C887" s="80" t="s">
        <v>119</v>
      </c>
      <c r="D887" s="80" t="s">
        <v>284</v>
      </c>
      <c r="E887" s="98" t="s">
        <v>489</v>
      </c>
      <c r="F887" s="99"/>
      <c r="G887" s="52" t="s">
        <v>20</v>
      </c>
      <c r="H887" s="55">
        <v>1</v>
      </c>
      <c r="I887" s="54">
        <v>67.83</v>
      </c>
      <c r="J887" s="54">
        <v>67.83</v>
      </c>
    </row>
    <row r="888" spans="1:10" ht="25.5" x14ac:dyDescent="0.2">
      <c r="A888" s="83" t="s">
        <v>380</v>
      </c>
      <c r="B888" s="58" t="s">
        <v>650</v>
      </c>
      <c r="C888" s="83" t="s">
        <v>119</v>
      </c>
      <c r="D888" s="83" t="s">
        <v>651</v>
      </c>
      <c r="E888" s="110" t="s">
        <v>507</v>
      </c>
      <c r="F888" s="111"/>
      <c r="G888" s="57" t="s">
        <v>297</v>
      </c>
      <c r="H888" s="60">
        <v>0.3725</v>
      </c>
      <c r="I888" s="59">
        <v>19.989999999999998</v>
      </c>
      <c r="J888" s="59">
        <v>7.44</v>
      </c>
    </row>
    <row r="889" spans="1:10" ht="25.5" x14ac:dyDescent="0.2">
      <c r="A889" s="83" t="s">
        <v>380</v>
      </c>
      <c r="B889" s="58" t="s">
        <v>505</v>
      </c>
      <c r="C889" s="83" t="s">
        <v>119</v>
      </c>
      <c r="D889" s="83" t="s">
        <v>506</v>
      </c>
      <c r="E889" s="110" t="s">
        <v>507</v>
      </c>
      <c r="F889" s="111"/>
      <c r="G889" s="57" t="s">
        <v>297</v>
      </c>
      <c r="H889" s="60">
        <v>0.3725</v>
      </c>
      <c r="I889" s="59">
        <v>18.739999999999998</v>
      </c>
      <c r="J889" s="59">
        <v>6.98</v>
      </c>
    </row>
    <row r="890" spans="1:10" ht="51" x14ac:dyDescent="0.2">
      <c r="A890" s="83" t="s">
        <v>380</v>
      </c>
      <c r="B890" s="58" t="s">
        <v>701</v>
      </c>
      <c r="C890" s="83" t="s">
        <v>119</v>
      </c>
      <c r="D890" s="83" t="s">
        <v>702</v>
      </c>
      <c r="E890" s="110" t="s">
        <v>492</v>
      </c>
      <c r="F890" s="111"/>
      <c r="G890" s="57" t="s">
        <v>493</v>
      </c>
      <c r="H890" s="60">
        <v>4.1000000000000003E-3</v>
      </c>
      <c r="I890" s="59">
        <v>7.95</v>
      </c>
      <c r="J890" s="59">
        <v>0.03</v>
      </c>
    </row>
    <row r="891" spans="1:10" ht="51" x14ac:dyDescent="0.2">
      <c r="A891" s="83" t="s">
        <v>380</v>
      </c>
      <c r="B891" s="58" t="s">
        <v>703</v>
      </c>
      <c r="C891" s="83" t="s">
        <v>119</v>
      </c>
      <c r="D891" s="83" t="s">
        <v>704</v>
      </c>
      <c r="E891" s="110" t="s">
        <v>492</v>
      </c>
      <c r="F891" s="111"/>
      <c r="G891" s="57" t="s">
        <v>500</v>
      </c>
      <c r="H891" s="60">
        <v>0.18210000000000001</v>
      </c>
      <c r="I891" s="59">
        <v>0.46</v>
      </c>
      <c r="J891" s="59">
        <v>0.08</v>
      </c>
    </row>
    <row r="892" spans="1:10" ht="51" x14ac:dyDescent="0.2">
      <c r="A892" s="83" t="s">
        <v>380</v>
      </c>
      <c r="B892" s="58" t="s">
        <v>705</v>
      </c>
      <c r="C892" s="83" t="s">
        <v>119</v>
      </c>
      <c r="D892" s="83" t="s">
        <v>706</v>
      </c>
      <c r="E892" s="110" t="s">
        <v>492</v>
      </c>
      <c r="F892" s="111"/>
      <c r="G892" s="57" t="s">
        <v>493</v>
      </c>
      <c r="H892" s="60">
        <v>4.9099999999999998E-2</v>
      </c>
      <c r="I892" s="59">
        <v>8.7100000000000009</v>
      </c>
      <c r="J892" s="59">
        <v>0.42</v>
      </c>
    </row>
    <row r="893" spans="1:10" ht="51" x14ac:dyDescent="0.2">
      <c r="A893" s="83" t="s">
        <v>380</v>
      </c>
      <c r="B893" s="58" t="s">
        <v>707</v>
      </c>
      <c r="C893" s="83" t="s">
        <v>119</v>
      </c>
      <c r="D893" s="83" t="s">
        <v>708</v>
      </c>
      <c r="E893" s="110" t="s">
        <v>492</v>
      </c>
      <c r="F893" s="111"/>
      <c r="G893" s="57" t="s">
        <v>500</v>
      </c>
      <c r="H893" s="60">
        <v>0.1371</v>
      </c>
      <c r="I893" s="59">
        <v>0.79</v>
      </c>
      <c r="J893" s="59">
        <v>0.1</v>
      </c>
    </row>
    <row r="894" spans="1:10" ht="25.5" x14ac:dyDescent="0.2">
      <c r="A894" s="82" t="s">
        <v>346</v>
      </c>
      <c r="B894" s="62" t="s">
        <v>711</v>
      </c>
      <c r="C894" s="82" t="s">
        <v>119</v>
      </c>
      <c r="D894" s="82" t="s">
        <v>712</v>
      </c>
      <c r="E894" s="108" t="s">
        <v>363</v>
      </c>
      <c r="F894" s="109"/>
      <c r="G894" s="61" t="s">
        <v>133</v>
      </c>
      <c r="H894" s="64">
        <v>5.6800000000000003E-2</v>
      </c>
      <c r="I894" s="63">
        <v>100</v>
      </c>
      <c r="J894" s="63">
        <v>5.68</v>
      </c>
    </row>
    <row r="895" spans="1:10" x14ac:dyDescent="0.2">
      <c r="A895" s="82" t="s">
        <v>346</v>
      </c>
      <c r="B895" s="62" t="s">
        <v>656</v>
      </c>
      <c r="C895" s="82" t="s">
        <v>119</v>
      </c>
      <c r="D895" s="82" t="s">
        <v>657</v>
      </c>
      <c r="E895" s="108" t="s">
        <v>363</v>
      </c>
      <c r="F895" s="109"/>
      <c r="G895" s="61" t="s">
        <v>133</v>
      </c>
      <c r="H895" s="64">
        <v>9.7999999999999997E-3</v>
      </c>
      <c r="I895" s="63">
        <v>105.27</v>
      </c>
      <c r="J895" s="63">
        <v>1.03</v>
      </c>
    </row>
    <row r="896" spans="1:10" ht="51" x14ac:dyDescent="0.2">
      <c r="A896" s="82" t="s">
        <v>346</v>
      </c>
      <c r="B896" s="62" t="s">
        <v>713</v>
      </c>
      <c r="C896" s="82" t="s">
        <v>119</v>
      </c>
      <c r="D896" s="82" t="s">
        <v>714</v>
      </c>
      <c r="E896" s="108" t="s">
        <v>363</v>
      </c>
      <c r="F896" s="109"/>
      <c r="G896" s="61" t="s">
        <v>20</v>
      </c>
      <c r="H896" s="64">
        <v>1.03</v>
      </c>
      <c r="I896" s="63">
        <v>44.73</v>
      </c>
      <c r="J896" s="63">
        <v>46.07</v>
      </c>
    </row>
    <row r="897" spans="1:10" x14ac:dyDescent="0.2">
      <c r="A897" s="81"/>
      <c r="B897" s="81"/>
      <c r="C897" s="81"/>
      <c r="D897" s="81"/>
      <c r="E897" s="81" t="s">
        <v>348</v>
      </c>
      <c r="F897" s="67">
        <v>10.36</v>
      </c>
      <c r="G897" s="81" t="s">
        <v>349</v>
      </c>
      <c r="H897" s="67">
        <v>0</v>
      </c>
      <c r="I897" s="81" t="s">
        <v>350</v>
      </c>
      <c r="J897" s="67">
        <v>10.36</v>
      </c>
    </row>
    <row r="898" spans="1:10" x14ac:dyDescent="0.2">
      <c r="A898" s="81"/>
      <c r="B898" s="81"/>
      <c r="C898" s="81"/>
      <c r="D898" s="81"/>
      <c r="E898" s="81" t="s">
        <v>351</v>
      </c>
      <c r="F898" s="67">
        <v>16.420000000000002</v>
      </c>
      <c r="G898" s="81"/>
      <c r="H898" s="107" t="s">
        <v>352</v>
      </c>
      <c r="I898" s="107"/>
      <c r="J898" s="67">
        <v>84.25</v>
      </c>
    </row>
    <row r="899" spans="1:10" ht="15" thickBot="1" x14ac:dyDescent="0.25">
      <c r="A899" s="76"/>
      <c r="B899" s="76"/>
      <c r="C899" s="76"/>
      <c r="D899" s="76"/>
      <c r="E899" s="76"/>
      <c r="F899" s="76"/>
      <c r="G899" s="76" t="s">
        <v>353</v>
      </c>
      <c r="H899" s="65">
        <v>10000</v>
      </c>
      <c r="I899" s="76" t="s">
        <v>354</v>
      </c>
      <c r="J899" s="77">
        <v>842500</v>
      </c>
    </row>
    <row r="900" spans="1:10" ht="15" thickTop="1" x14ac:dyDescent="0.2">
      <c r="A900" s="56"/>
      <c r="B900" s="56"/>
      <c r="C900" s="56"/>
      <c r="D900" s="56"/>
      <c r="E900" s="56"/>
      <c r="F900" s="56"/>
      <c r="G900" s="56"/>
      <c r="H900" s="56"/>
      <c r="I900" s="56"/>
      <c r="J900" s="56"/>
    </row>
    <row r="901" spans="1:10" ht="15" x14ac:dyDescent="0.2">
      <c r="A901" s="79" t="s">
        <v>282</v>
      </c>
      <c r="B901" s="84" t="s">
        <v>6</v>
      </c>
      <c r="C901" s="79" t="s">
        <v>7</v>
      </c>
      <c r="D901" s="79" t="s">
        <v>8</v>
      </c>
      <c r="E901" s="96" t="s">
        <v>344</v>
      </c>
      <c r="F901" s="97"/>
      <c r="G901" s="85" t="s">
        <v>9</v>
      </c>
      <c r="H901" s="84" t="s">
        <v>10</v>
      </c>
      <c r="I901" s="84" t="s">
        <v>11</v>
      </c>
      <c r="J901" s="84" t="s">
        <v>13</v>
      </c>
    </row>
    <row r="902" spans="1:10" ht="38.25" x14ac:dyDescent="0.2">
      <c r="A902" s="80" t="s">
        <v>345</v>
      </c>
      <c r="B902" s="53" t="s">
        <v>286</v>
      </c>
      <c r="C902" s="80" t="s">
        <v>23</v>
      </c>
      <c r="D902" s="80" t="s">
        <v>287</v>
      </c>
      <c r="E902" s="98" t="s">
        <v>715</v>
      </c>
      <c r="F902" s="99"/>
      <c r="G902" s="52" t="s">
        <v>20</v>
      </c>
      <c r="H902" s="55">
        <v>1</v>
      </c>
      <c r="I902" s="54">
        <v>19.829999999999998</v>
      </c>
      <c r="J902" s="54">
        <v>19.829999999999998</v>
      </c>
    </row>
    <row r="903" spans="1:10" x14ac:dyDescent="0.2">
      <c r="A903" s="82" t="s">
        <v>346</v>
      </c>
      <c r="B903" s="62" t="s">
        <v>302</v>
      </c>
      <c r="C903" s="82" t="s">
        <v>23</v>
      </c>
      <c r="D903" s="82" t="s">
        <v>568</v>
      </c>
      <c r="E903" s="108" t="s">
        <v>472</v>
      </c>
      <c r="F903" s="109"/>
      <c r="G903" s="61" t="s">
        <v>297</v>
      </c>
      <c r="H903" s="64">
        <v>0.01</v>
      </c>
      <c r="I903" s="63">
        <v>144.01</v>
      </c>
      <c r="J903" s="63">
        <v>1.44</v>
      </c>
    </row>
    <row r="904" spans="1:10" x14ac:dyDescent="0.2">
      <c r="A904" s="82" t="s">
        <v>346</v>
      </c>
      <c r="B904" s="62" t="s">
        <v>359</v>
      </c>
      <c r="C904" s="82" t="s">
        <v>23</v>
      </c>
      <c r="D904" s="82" t="s">
        <v>360</v>
      </c>
      <c r="E904" s="108" t="s">
        <v>358</v>
      </c>
      <c r="F904" s="109"/>
      <c r="G904" s="61" t="s">
        <v>297</v>
      </c>
      <c r="H904" s="64">
        <v>0.3</v>
      </c>
      <c r="I904" s="63">
        <v>15.79</v>
      </c>
      <c r="J904" s="63">
        <v>4.7300000000000004</v>
      </c>
    </row>
    <row r="905" spans="1:10" ht="25.5" x14ac:dyDescent="0.2">
      <c r="A905" s="82" t="s">
        <v>346</v>
      </c>
      <c r="B905" s="62" t="s">
        <v>716</v>
      </c>
      <c r="C905" s="82" t="s">
        <v>23</v>
      </c>
      <c r="D905" s="82" t="s">
        <v>717</v>
      </c>
      <c r="E905" s="108" t="s">
        <v>363</v>
      </c>
      <c r="F905" s="109"/>
      <c r="G905" s="61" t="s">
        <v>20</v>
      </c>
      <c r="H905" s="64">
        <v>1</v>
      </c>
      <c r="I905" s="63">
        <v>12.1</v>
      </c>
      <c r="J905" s="63">
        <v>12.1</v>
      </c>
    </row>
    <row r="906" spans="1:10" x14ac:dyDescent="0.2">
      <c r="A906" s="82" t="s">
        <v>346</v>
      </c>
      <c r="B906" s="62" t="s">
        <v>718</v>
      </c>
      <c r="C906" s="82" t="s">
        <v>23</v>
      </c>
      <c r="D906" s="82" t="s">
        <v>719</v>
      </c>
      <c r="E906" s="108" t="s">
        <v>363</v>
      </c>
      <c r="F906" s="109"/>
      <c r="G906" s="61" t="s">
        <v>133</v>
      </c>
      <c r="H906" s="64">
        <v>0.02</v>
      </c>
      <c r="I906" s="63">
        <v>78</v>
      </c>
      <c r="J906" s="63">
        <v>1.56</v>
      </c>
    </row>
    <row r="907" spans="1:10" x14ac:dyDescent="0.2">
      <c r="A907" s="81"/>
      <c r="B907" s="81"/>
      <c r="C907" s="81"/>
      <c r="D907" s="81"/>
      <c r="E907" s="81" t="s">
        <v>348</v>
      </c>
      <c r="F907" s="67">
        <v>4.7300000000000004</v>
      </c>
      <c r="G907" s="81" t="s">
        <v>349</v>
      </c>
      <c r="H907" s="67">
        <v>0</v>
      </c>
      <c r="I907" s="81" t="s">
        <v>350</v>
      </c>
      <c r="J907" s="67">
        <v>4.7300000000000004</v>
      </c>
    </row>
    <row r="908" spans="1:10" x14ac:dyDescent="0.2">
      <c r="A908" s="81"/>
      <c r="B908" s="81"/>
      <c r="C908" s="81"/>
      <c r="D908" s="81"/>
      <c r="E908" s="81" t="s">
        <v>351</v>
      </c>
      <c r="F908" s="67">
        <v>4.8</v>
      </c>
      <c r="G908" s="81"/>
      <c r="H908" s="107" t="s">
        <v>352</v>
      </c>
      <c r="I908" s="107"/>
      <c r="J908" s="67">
        <v>24.63</v>
      </c>
    </row>
    <row r="909" spans="1:10" ht="15" thickBot="1" x14ac:dyDescent="0.25">
      <c r="A909" s="76"/>
      <c r="B909" s="76"/>
      <c r="C909" s="76"/>
      <c r="D909" s="76"/>
      <c r="E909" s="76"/>
      <c r="F909" s="76"/>
      <c r="G909" s="76" t="s">
        <v>353</v>
      </c>
      <c r="H909" s="65">
        <v>5000</v>
      </c>
      <c r="I909" s="76" t="s">
        <v>354</v>
      </c>
      <c r="J909" s="77">
        <v>123150</v>
      </c>
    </row>
    <row r="910" spans="1:10" ht="15" thickTop="1" x14ac:dyDescent="0.2">
      <c r="A910" s="56"/>
      <c r="B910" s="56"/>
      <c r="C910" s="56"/>
      <c r="D910" s="56"/>
      <c r="E910" s="56"/>
      <c r="F910" s="56"/>
      <c r="G910" s="56"/>
      <c r="H910" s="56"/>
      <c r="I910" s="56"/>
      <c r="J910" s="56"/>
    </row>
    <row r="911" spans="1:10" ht="15" x14ac:dyDescent="0.2">
      <c r="A911" s="79" t="s">
        <v>285</v>
      </c>
      <c r="B911" s="84" t="s">
        <v>6</v>
      </c>
      <c r="C911" s="79" t="s">
        <v>7</v>
      </c>
      <c r="D911" s="79" t="s">
        <v>8</v>
      </c>
      <c r="E911" s="96" t="s">
        <v>344</v>
      </c>
      <c r="F911" s="97"/>
      <c r="G911" s="85" t="s">
        <v>9</v>
      </c>
      <c r="H911" s="84" t="s">
        <v>10</v>
      </c>
      <c r="I911" s="84" t="s">
        <v>11</v>
      </c>
      <c r="J911" s="84" t="s">
        <v>13</v>
      </c>
    </row>
    <row r="912" spans="1:10" ht="51" x14ac:dyDescent="0.2">
      <c r="A912" s="80" t="s">
        <v>345</v>
      </c>
      <c r="B912" s="53" t="s">
        <v>809</v>
      </c>
      <c r="C912" s="80" t="s">
        <v>19</v>
      </c>
      <c r="D912" s="80" t="s">
        <v>289</v>
      </c>
      <c r="E912" s="98" t="s">
        <v>811</v>
      </c>
      <c r="F912" s="99"/>
      <c r="G912" s="52" t="s">
        <v>20</v>
      </c>
      <c r="H912" s="55">
        <v>1</v>
      </c>
      <c r="I912" s="54">
        <v>123.74</v>
      </c>
      <c r="J912" s="54">
        <v>123.74</v>
      </c>
    </row>
    <row r="913" spans="1:10" ht="30" x14ac:dyDescent="0.2">
      <c r="A913" s="100" t="s">
        <v>812</v>
      </c>
      <c r="B913" s="100" t="s">
        <v>6</v>
      </c>
      <c r="C913" s="100" t="s">
        <v>7</v>
      </c>
      <c r="D913" s="100" t="s">
        <v>813</v>
      </c>
      <c r="E913" s="96" t="s">
        <v>814</v>
      </c>
      <c r="F913" s="97"/>
      <c r="G913" s="96" t="s">
        <v>815</v>
      </c>
      <c r="H913" s="97"/>
      <c r="I913" s="100" t="s">
        <v>816</v>
      </c>
      <c r="J913" s="100" t="s">
        <v>817</v>
      </c>
    </row>
    <row r="914" spans="1:10" ht="15" x14ac:dyDescent="0.2">
      <c r="A914" s="101"/>
      <c r="B914" s="101"/>
      <c r="C914" s="101"/>
      <c r="D914" s="101"/>
      <c r="E914" s="84" t="s">
        <v>818</v>
      </c>
      <c r="F914" s="84" t="s">
        <v>819</v>
      </c>
      <c r="G914" s="84" t="s">
        <v>818</v>
      </c>
      <c r="H914" s="84" t="s">
        <v>819</v>
      </c>
      <c r="I914" s="101"/>
      <c r="J914" s="101"/>
    </row>
    <row r="915" spans="1:10" x14ac:dyDescent="0.2">
      <c r="A915" s="102"/>
      <c r="B915" s="102"/>
      <c r="C915" s="102"/>
      <c r="D915" s="102"/>
      <c r="E915" s="102"/>
      <c r="F915" s="102"/>
      <c r="G915" s="102" t="s">
        <v>820</v>
      </c>
      <c r="H915" s="102"/>
      <c r="I915" s="102"/>
      <c r="J915" s="77">
        <v>0</v>
      </c>
    </row>
    <row r="916" spans="1:10" ht="15" x14ac:dyDescent="0.2">
      <c r="A916" s="79" t="s">
        <v>821</v>
      </c>
      <c r="B916" s="84" t="s">
        <v>6</v>
      </c>
      <c r="C916" s="79" t="s">
        <v>7</v>
      </c>
      <c r="D916" s="79" t="s">
        <v>358</v>
      </c>
      <c r="E916" s="84"/>
      <c r="F916" s="96" t="s">
        <v>822</v>
      </c>
      <c r="G916" s="103"/>
      <c r="H916" s="103"/>
      <c r="I916" s="104"/>
      <c r="J916" s="84" t="s">
        <v>817</v>
      </c>
    </row>
    <row r="917" spans="1:10" x14ac:dyDescent="0.2">
      <c r="A917" s="105"/>
      <c r="B917" s="105"/>
      <c r="C917" s="105"/>
      <c r="D917" s="105"/>
      <c r="E917" s="105"/>
      <c r="F917" s="105"/>
      <c r="G917" s="105" t="s">
        <v>824</v>
      </c>
      <c r="H917" s="105"/>
      <c r="I917" s="105"/>
      <c r="J917" s="77">
        <v>0</v>
      </c>
    </row>
    <row r="918" spans="1:10" ht="38.25" x14ac:dyDescent="0.2">
      <c r="A918" s="22"/>
      <c r="B918" s="22"/>
      <c r="C918" s="22"/>
      <c r="D918" s="22"/>
      <c r="E918" s="22"/>
      <c r="F918" s="22"/>
      <c r="G918" s="22" t="s">
        <v>825</v>
      </c>
      <c r="H918" s="22"/>
      <c r="I918" s="22"/>
      <c r="J918" s="77">
        <v>0</v>
      </c>
    </row>
    <row r="919" spans="1:10" ht="25.5" x14ac:dyDescent="0.2">
      <c r="A919" s="22"/>
      <c r="B919" s="22"/>
      <c r="C919" s="22"/>
      <c r="D919" s="22"/>
      <c r="E919" s="22"/>
      <c r="F919" s="22"/>
      <c r="G919" s="22" t="s">
        <v>826</v>
      </c>
      <c r="H919" s="22"/>
      <c r="I919" s="22"/>
      <c r="J919" s="77">
        <v>1</v>
      </c>
    </row>
    <row r="920" spans="1:10" ht="51" x14ac:dyDescent="0.2">
      <c r="A920" s="106"/>
      <c r="B920" s="106"/>
      <c r="C920" s="106"/>
      <c r="D920" s="106"/>
      <c r="E920" s="106"/>
      <c r="F920" s="106"/>
      <c r="G920" s="106" t="s">
        <v>827</v>
      </c>
      <c r="H920" s="106"/>
      <c r="I920" s="106"/>
      <c r="J920" s="77">
        <v>0</v>
      </c>
    </row>
    <row r="921" spans="1:10" ht="15" x14ac:dyDescent="0.2">
      <c r="A921" s="79" t="s">
        <v>828</v>
      </c>
      <c r="B921" s="84" t="s">
        <v>7</v>
      </c>
      <c r="C921" s="79" t="s">
        <v>6</v>
      </c>
      <c r="D921" s="79" t="s">
        <v>363</v>
      </c>
      <c r="E921" s="84"/>
      <c r="F921" s="84"/>
      <c r="G921" s="84" t="s">
        <v>822</v>
      </c>
      <c r="H921" s="84" t="s">
        <v>823</v>
      </c>
      <c r="I921" s="84" t="s">
        <v>829</v>
      </c>
      <c r="J921" s="84" t="s">
        <v>817</v>
      </c>
    </row>
    <row r="922" spans="1:10" ht="25.5" x14ac:dyDescent="0.2">
      <c r="A922" s="82" t="s">
        <v>346</v>
      </c>
      <c r="B922" s="62" t="s">
        <v>19</v>
      </c>
      <c r="C922" s="82" t="s">
        <v>844</v>
      </c>
      <c r="D922" s="82" t="s">
        <v>845</v>
      </c>
      <c r="E922" s="82"/>
      <c r="F922" s="82"/>
      <c r="G922" s="61" t="s">
        <v>721</v>
      </c>
      <c r="H922" s="63">
        <v>1.95</v>
      </c>
      <c r="I922" s="64">
        <v>8</v>
      </c>
      <c r="J922" s="63">
        <v>15.6</v>
      </c>
    </row>
    <row r="923" spans="1:10" ht="38.25" x14ac:dyDescent="0.2">
      <c r="A923" s="82" t="s">
        <v>346</v>
      </c>
      <c r="B923" s="62" t="s">
        <v>19</v>
      </c>
      <c r="C923" s="82" t="s">
        <v>846</v>
      </c>
      <c r="D923" s="82" t="s">
        <v>847</v>
      </c>
      <c r="E923" s="82"/>
      <c r="F923" s="82"/>
      <c r="G923" s="61" t="s">
        <v>20</v>
      </c>
      <c r="H923" s="63">
        <v>74.95</v>
      </c>
      <c r="I923" s="64">
        <v>1.05</v>
      </c>
      <c r="J923" s="63">
        <v>78.69</v>
      </c>
    </row>
    <row r="924" spans="1:10" x14ac:dyDescent="0.2">
      <c r="A924" s="102"/>
      <c r="B924" s="102"/>
      <c r="C924" s="102"/>
      <c r="D924" s="102"/>
      <c r="E924" s="102"/>
      <c r="F924" s="102"/>
      <c r="G924" s="102" t="s">
        <v>830</v>
      </c>
      <c r="H924" s="102"/>
      <c r="I924" s="102"/>
      <c r="J924" s="77">
        <v>94.29</v>
      </c>
    </row>
    <row r="925" spans="1:10" ht="15" x14ac:dyDescent="0.2">
      <c r="A925" s="79" t="s">
        <v>831</v>
      </c>
      <c r="B925" s="84" t="s">
        <v>7</v>
      </c>
      <c r="C925" s="79" t="s">
        <v>6</v>
      </c>
      <c r="D925" s="79" t="s">
        <v>347</v>
      </c>
      <c r="E925" s="84"/>
      <c r="F925" s="84"/>
      <c r="G925" s="84" t="s">
        <v>822</v>
      </c>
      <c r="H925" s="84" t="s">
        <v>823</v>
      </c>
      <c r="I925" s="84" t="s">
        <v>829</v>
      </c>
      <c r="J925" s="84" t="s">
        <v>817</v>
      </c>
    </row>
    <row r="926" spans="1:10" ht="25.5" x14ac:dyDescent="0.2">
      <c r="A926" s="83" t="s">
        <v>832</v>
      </c>
      <c r="B926" s="58" t="s">
        <v>19</v>
      </c>
      <c r="C926" s="83" t="s">
        <v>842</v>
      </c>
      <c r="D926" s="83" t="s">
        <v>506</v>
      </c>
      <c r="E926" s="83"/>
      <c r="F926" s="83"/>
      <c r="G926" s="57" t="s">
        <v>843</v>
      </c>
      <c r="H926" s="59">
        <v>18.02</v>
      </c>
      <c r="I926" s="60">
        <v>0.43137249999999999</v>
      </c>
      <c r="J926" s="59">
        <v>7.77</v>
      </c>
    </row>
    <row r="927" spans="1:10" ht="25.5" x14ac:dyDescent="0.2">
      <c r="A927" s="83" t="s">
        <v>832</v>
      </c>
      <c r="B927" s="58" t="s">
        <v>19</v>
      </c>
      <c r="C927" s="83" t="s">
        <v>848</v>
      </c>
      <c r="D927" s="83" t="s">
        <v>720</v>
      </c>
      <c r="E927" s="83"/>
      <c r="F927" s="83"/>
      <c r="G927" s="57" t="s">
        <v>843</v>
      </c>
      <c r="H927" s="59">
        <v>25.14</v>
      </c>
      <c r="I927" s="60">
        <v>0.86274510000000004</v>
      </c>
      <c r="J927" s="59">
        <v>21.68</v>
      </c>
    </row>
    <row r="928" spans="1:10" x14ac:dyDescent="0.2">
      <c r="A928" s="105"/>
      <c r="B928" s="105"/>
      <c r="C928" s="105"/>
      <c r="D928" s="105"/>
      <c r="E928" s="105"/>
      <c r="F928" s="105"/>
      <c r="G928" s="105" t="s">
        <v>837</v>
      </c>
      <c r="H928" s="105"/>
      <c r="I928" s="105"/>
      <c r="J928" s="77">
        <v>29.45</v>
      </c>
    </row>
    <row r="929" spans="1:10" x14ac:dyDescent="0.2">
      <c r="A929" s="81"/>
      <c r="B929" s="81"/>
      <c r="C929" s="81"/>
      <c r="D929" s="81"/>
      <c r="E929" s="81" t="s">
        <v>348</v>
      </c>
      <c r="F929" s="67">
        <v>23.203328644422399</v>
      </c>
      <c r="G929" s="81" t="s">
        <v>349</v>
      </c>
      <c r="H929" s="67">
        <v>0</v>
      </c>
      <c r="I929" s="81" t="s">
        <v>350</v>
      </c>
      <c r="J929" s="67">
        <v>23.203328644422399</v>
      </c>
    </row>
    <row r="930" spans="1:10" x14ac:dyDescent="0.2">
      <c r="A930" s="81"/>
      <c r="B930" s="81"/>
      <c r="C930" s="81"/>
      <c r="D930" s="81"/>
      <c r="E930" s="81" t="s">
        <v>351</v>
      </c>
      <c r="F930" s="67">
        <v>29.95</v>
      </c>
      <c r="G930" s="81"/>
      <c r="H930" s="107" t="s">
        <v>352</v>
      </c>
      <c r="I930" s="107"/>
      <c r="J930" s="67">
        <v>153.69</v>
      </c>
    </row>
    <row r="931" spans="1:10" ht="15" thickBot="1" x14ac:dyDescent="0.25">
      <c r="A931" s="76"/>
      <c r="B931" s="76"/>
      <c r="C931" s="76"/>
      <c r="D931" s="76"/>
      <c r="E931" s="76"/>
      <c r="F931" s="76"/>
      <c r="G931" s="76" t="s">
        <v>353</v>
      </c>
      <c r="H931" s="65">
        <v>500</v>
      </c>
      <c r="I931" s="76" t="s">
        <v>354</v>
      </c>
      <c r="J931" s="77">
        <v>76845</v>
      </c>
    </row>
    <row r="932" spans="1:10" ht="15" thickTop="1" x14ac:dyDescent="0.2">
      <c r="A932" s="56"/>
      <c r="B932" s="56"/>
      <c r="C932" s="56"/>
      <c r="D932" s="56"/>
      <c r="E932" s="56"/>
      <c r="F932" s="56"/>
      <c r="G932" s="56"/>
      <c r="H932" s="56"/>
      <c r="I932" s="56"/>
      <c r="J932" s="56"/>
    </row>
    <row r="933" spans="1:10" ht="15" x14ac:dyDescent="0.2">
      <c r="A933" s="79" t="s">
        <v>288</v>
      </c>
      <c r="B933" s="84" t="s">
        <v>6</v>
      </c>
      <c r="C933" s="79" t="s">
        <v>7</v>
      </c>
      <c r="D933" s="79" t="s">
        <v>8</v>
      </c>
      <c r="E933" s="96" t="s">
        <v>344</v>
      </c>
      <c r="F933" s="97"/>
      <c r="G933" s="85" t="s">
        <v>9</v>
      </c>
      <c r="H933" s="84" t="s">
        <v>10</v>
      </c>
      <c r="I933" s="84" t="s">
        <v>11</v>
      </c>
      <c r="J933" s="84" t="s">
        <v>13</v>
      </c>
    </row>
    <row r="934" spans="1:10" ht="51" x14ac:dyDescent="0.2">
      <c r="A934" s="80" t="s">
        <v>345</v>
      </c>
      <c r="B934" s="53" t="s">
        <v>810</v>
      </c>
      <c r="C934" s="80" t="s">
        <v>19</v>
      </c>
      <c r="D934" s="80" t="s">
        <v>291</v>
      </c>
      <c r="E934" s="98" t="s">
        <v>811</v>
      </c>
      <c r="F934" s="99"/>
      <c r="G934" s="52" t="s">
        <v>20</v>
      </c>
      <c r="H934" s="55">
        <v>1</v>
      </c>
      <c r="I934" s="54">
        <v>123.3</v>
      </c>
      <c r="J934" s="54">
        <v>123.3</v>
      </c>
    </row>
    <row r="935" spans="1:10" ht="30" x14ac:dyDescent="0.2">
      <c r="A935" s="100" t="s">
        <v>812</v>
      </c>
      <c r="B935" s="100" t="s">
        <v>6</v>
      </c>
      <c r="C935" s="100" t="s">
        <v>7</v>
      </c>
      <c r="D935" s="100" t="s">
        <v>813</v>
      </c>
      <c r="E935" s="96" t="s">
        <v>814</v>
      </c>
      <c r="F935" s="97"/>
      <c r="G935" s="96" t="s">
        <v>815</v>
      </c>
      <c r="H935" s="97"/>
      <c r="I935" s="100" t="s">
        <v>816</v>
      </c>
      <c r="J935" s="100" t="s">
        <v>817</v>
      </c>
    </row>
    <row r="936" spans="1:10" ht="15" x14ac:dyDescent="0.2">
      <c r="A936" s="101"/>
      <c r="B936" s="101"/>
      <c r="C936" s="101"/>
      <c r="D936" s="101"/>
      <c r="E936" s="84" t="s">
        <v>818</v>
      </c>
      <c r="F936" s="84" t="s">
        <v>819</v>
      </c>
      <c r="G936" s="84" t="s">
        <v>818</v>
      </c>
      <c r="H936" s="84" t="s">
        <v>819</v>
      </c>
      <c r="I936" s="101"/>
      <c r="J936" s="101"/>
    </row>
    <row r="937" spans="1:10" x14ac:dyDescent="0.2">
      <c r="A937" s="102"/>
      <c r="B937" s="102"/>
      <c r="C937" s="102"/>
      <c r="D937" s="102"/>
      <c r="E937" s="102"/>
      <c r="F937" s="102"/>
      <c r="G937" s="102" t="s">
        <v>820</v>
      </c>
      <c r="H937" s="102"/>
      <c r="I937" s="102"/>
      <c r="J937" s="77">
        <v>0</v>
      </c>
    </row>
    <row r="938" spans="1:10" ht="15" x14ac:dyDescent="0.2">
      <c r="A938" s="79" t="s">
        <v>821</v>
      </c>
      <c r="B938" s="84" t="s">
        <v>6</v>
      </c>
      <c r="C938" s="79" t="s">
        <v>7</v>
      </c>
      <c r="D938" s="79" t="s">
        <v>358</v>
      </c>
      <c r="E938" s="84"/>
      <c r="F938" s="96" t="s">
        <v>822</v>
      </c>
      <c r="G938" s="103"/>
      <c r="H938" s="103"/>
      <c r="I938" s="104"/>
      <c r="J938" s="84" t="s">
        <v>817</v>
      </c>
    </row>
    <row r="939" spans="1:10" x14ac:dyDescent="0.2">
      <c r="A939" s="105"/>
      <c r="B939" s="105"/>
      <c r="C939" s="105"/>
      <c r="D939" s="105"/>
      <c r="E939" s="105"/>
      <c r="F939" s="105"/>
      <c r="G939" s="105" t="s">
        <v>824</v>
      </c>
      <c r="H939" s="105"/>
      <c r="I939" s="105"/>
      <c r="J939" s="77">
        <v>0</v>
      </c>
    </row>
    <row r="940" spans="1:10" ht="38.25" x14ac:dyDescent="0.2">
      <c r="A940" s="22"/>
      <c r="B940" s="22"/>
      <c r="C940" s="22"/>
      <c r="D940" s="22"/>
      <c r="E940" s="22"/>
      <c r="F940" s="22"/>
      <c r="G940" s="22" t="s">
        <v>825</v>
      </c>
      <c r="H940" s="22"/>
      <c r="I940" s="22"/>
      <c r="J940" s="77">
        <v>0</v>
      </c>
    </row>
    <row r="941" spans="1:10" ht="25.5" x14ac:dyDescent="0.2">
      <c r="A941" s="22"/>
      <c r="B941" s="22"/>
      <c r="C941" s="22"/>
      <c r="D941" s="22"/>
      <c r="E941" s="22"/>
      <c r="F941" s="22"/>
      <c r="G941" s="22" t="s">
        <v>826</v>
      </c>
      <c r="H941" s="22"/>
      <c r="I941" s="22"/>
      <c r="J941" s="77">
        <v>1</v>
      </c>
    </row>
    <row r="942" spans="1:10" ht="51" x14ac:dyDescent="0.2">
      <c r="A942" s="106"/>
      <c r="B942" s="106"/>
      <c r="C942" s="106"/>
      <c r="D942" s="106"/>
      <c r="E942" s="106"/>
      <c r="F942" s="106"/>
      <c r="G942" s="106" t="s">
        <v>827</v>
      </c>
      <c r="H942" s="106"/>
      <c r="I942" s="106"/>
      <c r="J942" s="77">
        <v>0</v>
      </c>
    </row>
    <row r="943" spans="1:10" ht="15" x14ac:dyDescent="0.2">
      <c r="A943" s="79" t="s">
        <v>828</v>
      </c>
      <c r="B943" s="84" t="s">
        <v>7</v>
      </c>
      <c r="C943" s="79" t="s">
        <v>6</v>
      </c>
      <c r="D943" s="79" t="s">
        <v>363</v>
      </c>
      <c r="E943" s="84"/>
      <c r="F943" s="84"/>
      <c r="G943" s="84" t="s">
        <v>822</v>
      </c>
      <c r="H943" s="84" t="s">
        <v>823</v>
      </c>
      <c r="I943" s="84" t="s">
        <v>829</v>
      </c>
      <c r="J943" s="84" t="s">
        <v>817</v>
      </c>
    </row>
    <row r="944" spans="1:10" ht="25.5" x14ac:dyDescent="0.2">
      <c r="A944" s="82" t="s">
        <v>346</v>
      </c>
      <c r="B944" s="62" t="s">
        <v>19</v>
      </c>
      <c r="C944" s="82" t="s">
        <v>844</v>
      </c>
      <c r="D944" s="82" t="s">
        <v>845</v>
      </c>
      <c r="E944" s="82"/>
      <c r="F944" s="82"/>
      <c r="G944" s="61" t="s">
        <v>721</v>
      </c>
      <c r="H944" s="63">
        <v>1.95</v>
      </c>
      <c r="I944" s="64">
        <v>8</v>
      </c>
      <c r="J944" s="63">
        <v>15.6</v>
      </c>
    </row>
    <row r="945" spans="1:10" ht="38.25" x14ac:dyDescent="0.2">
      <c r="A945" s="82" t="s">
        <v>346</v>
      </c>
      <c r="B945" s="62" t="s">
        <v>19</v>
      </c>
      <c r="C945" s="82" t="s">
        <v>849</v>
      </c>
      <c r="D945" s="82" t="s">
        <v>850</v>
      </c>
      <c r="E945" s="82"/>
      <c r="F945" s="82"/>
      <c r="G945" s="61" t="s">
        <v>20</v>
      </c>
      <c r="H945" s="63">
        <v>74.53</v>
      </c>
      <c r="I945" s="64">
        <v>1.05</v>
      </c>
      <c r="J945" s="63">
        <v>78.25</v>
      </c>
    </row>
    <row r="946" spans="1:10" x14ac:dyDescent="0.2">
      <c r="A946" s="102"/>
      <c r="B946" s="102"/>
      <c r="C946" s="102"/>
      <c r="D946" s="102"/>
      <c r="E946" s="102"/>
      <c r="F946" s="102"/>
      <c r="G946" s="102" t="s">
        <v>830</v>
      </c>
      <c r="H946" s="102"/>
      <c r="I946" s="102"/>
      <c r="J946" s="77">
        <v>93.85</v>
      </c>
    </row>
    <row r="947" spans="1:10" ht="15" x14ac:dyDescent="0.2">
      <c r="A947" s="79" t="s">
        <v>831</v>
      </c>
      <c r="B947" s="84" t="s">
        <v>7</v>
      </c>
      <c r="C947" s="79" t="s">
        <v>6</v>
      </c>
      <c r="D947" s="79" t="s">
        <v>347</v>
      </c>
      <c r="E947" s="84"/>
      <c r="F947" s="84"/>
      <c r="G947" s="84" t="s">
        <v>822</v>
      </c>
      <c r="H947" s="84" t="s">
        <v>823</v>
      </c>
      <c r="I947" s="84" t="s">
        <v>829</v>
      </c>
      <c r="J947" s="84" t="s">
        <v>817</v>
      </c>
    </row>
    <row r="948" spans="1:10" ht="25.5" x14ac:dyDescent="0.2">
      <c r="A948" s="83" t="s">
        <v>832</v>
      </c>
      <c r="B948" s="58" t="s">
        <v>19</v>
      </c>
      <c r="C948" s="83" t="s">
        <v>842</v>
      </c>
      <c r="D948" s="83" t="s">
        <v>506</v>
      </c>
      <c r="E948" s="83"/>
      <c r="F948" s="83"/>
      <c r="G948" s="57" t="s">
        <v>843</v>
      </c>
      <c r="H948" s="59">
        <v>18.02</v>
      </c>
      <c r="I948" s="60">
        <v>0.43137249999999999</v>
      </c>
      <c r="J948" s="59">
        <v>7.77</v>
      </c>
    </row>
    <row r="949" spans="1:10" ht="25.5" x14ac:dyDescent="0.2">
      <c r="A949" s="83" t="s">
        <v>832</v>
      </c>
      <c r="B949" s="58" t="s">
        <v>19</v>
      </c>
      <c r="C949" s="83" t="s">
        <v>848</v>
      </c>
      <c r="D949" s="83" t="s">
        <v>720</v>
      </c>
      <c r="E949" s="83"/>
      <c r="F949" s="83"/>
      <c r="G949" s="57" t="s">
        <v>843</v>
      </c>
      <c r="H949" s="59">
        <v>25.14</v>
      </c>
      <c r="I949" s="60">
        <v>0.86274510000000004</v>
      </c>
      <c r="J949" s="59">
        <v>21.68</v>
      </c>
    </row>
    <row r="950" spans="1:10" x14ac:dyDescent="0.2">
      <c r="A950" s="105"/>
      <c r="B950" s="105"/>
      <c r="C950" s="105"/>
      <c r="D950" s="105"/>
      <c r="E950" s="105"/>
      <c r="F950" s="105"/>
      <c r="G950" s="105" t="s">
        <v>837</v>
      </c>
      <c r="H950" s="105"/>
      <c r="I950" s="105"/>
      <c r="J950" s="77">
        <v>29.45</v>
      </c>
    </row>
    <row r="951" spans="1:10" x14ac:dyDescent="0.2">
      <c r="A951" s="81"/>
      <c r="B951" s="81"/>
      <c r="C951" s="81"/>
      <c r="D951" s="81"/>
      <c r="E951" s="81" t="s">
        <v>348</v>
      </c>
      <c r="F951" s="67">
        <v>23.203328644422399</v>
      </c>
      <c r="G951" s="81" t="s">
        <v>349</v>
      </c>
      <c r="H951" s="67">
        <v>0</v>
      </c>
      <c r="I951" s="81" t="s">
        <v>350</v>
      </c>
      <c r="J951" s="67">
        <v>23.203328644422399</v>
      </c>
    </row>
    <row r="952" spans="1:10" x14ac:dyDescent="0.2">
      <c r="A952" s="81"/>
      <c r="B952" s="81"/>
      <c r="C952" s="81"/>
      <c r="D952" s="81"/>
      <c r="E952" s="81" t="s">
        <v>351</v>
      </c>
      <c r="F952" s="67">
        <v>29.85</v>
      </c>
      <c r="G952" s="81"/>
      <c r="H952" s="107" t="s">
        <v>352</v>
      </c>
      <c r="I952" s="107"/>
      <c r="J952" s="67">
        <v>153.15</v>
      </c>
    </row>
    <row r="953" spans="1:10" ht="15" thickBot="1" x14ac:dyDescent="0.25">
      <c r="A953" s="76"/>
      <c r="B953" s="76"/>
      <c r="C953" s="76"/>
      <c r="D953" s="76"/>
      <c r="E953" s="76"/>
      <c r="F953" s="76"/>
      <c r="G953" s="76" t="s">
        <v>353</v>
      </c>
      <c r="H953" s="65">
        <v>500</v>
      </c>
      <c r="I953" s="76" t="s">
        <v>354</v>
      </c>
      <c r="J953" s="77">
        <v>76575</v>
      </c>
    </row>
    <row r="954" spans="1:10" ht="15" thickTop="1" x14ac:dyDescent="0.2">
      <c r="A954" s="56"/>
      <c r="B954" s="56"/>
      <c r="C954" s="56"/>
      <c r="D954" s="56"/>
      <c r="E954" s="56"/>
      <c r="F954" s="56"/>
      <c r="G954" s="56"/>
      <c r="H954" s="56"/>
      <c r="I954" s="56"/>
      <c r="J954" s="56"/>
    </row>
    <row r="955" spans="1:10" ht="15" x14ac:dyDescent="0.2">
      <c r="A955" s="79" t="s">
        <v>290</v>
      </c>
      <c r="B955" s="84" t="s">
        <v>6</v>
      </c>
      <c r="C955" s="79" t="s">
        <v>7</v>
      </c>
      <c r="D955" s="79" t="s">
        <v>8</v>
      </c>
      <c r="E955" s="96" t="s">
        <v>344</v>
      </c>
      <c r="F955" s="97"/>
      <c r="G955" s="85" t="s">
        <v>9</v>
      </c>
      <c r="H955" s="84" t="s">
        <v>10</v>
      </c>
      <c r="I955" s="84" t="s">
        <v>11</v>
      </c>
      <c r="J955" s="84" t="s">
        <v>13</v>
      </c>
    </row>
    <row r="956" spans="1:10" ht="51" x14ac:dyDescent="0.2">
      <c r="A956" s="80" t="s">
        <v>345</v>
      </c>
      <c r="B956" s="53" t="s">
        <v>250</v>
      </c>
      <c r="C956" s="80" t="s">
        <v>79</v>
      </c>
      <c r="D956" s="80" t="s">
        <v>251</v>
      </c>
      <c r="E956" s="98" t="s">
        <v>522</v>
      </c>
      <c r="F956" s="99"/>
      <c r="G956" s="52" t="s">
        <v>20</v>
      </c>
      <c r="H956" s="55">
        <v>1</v>
      </c>
      <c r="I956" s="54">
        <v>67.77</v>
      </c>
      <c r="J956" s="54">
        <v>67.77</v>
      </c>
    </row>
    <row r="957" spans="1:10" ht="25.5" x14ac:dyDescent="0.2">
      <c r="A957" s="83" t="s">
        <v>380</v>
      </c>
      <c r="B957" s="58" t="s">
        <v>658</v>
      </c>
      <c r="C957" s="83" t="s">
        <v>119</v>
      </c>
      <c r="D957" s="83" t="s">
        <v>659</v>
      </c>
      <c r="E957" s="110" t="s">
        <v>507</v>
      </c>
      <c r="F957" s="111"/>
      <c r="G957" s="57" t="s">
        <v>297</v>
      </c>
      <c r="H957" s="60">
        <v>1</v>
      </c>
      <c r="I957" s="59">
        <v>25.62</v>
      </c>
      <c r="J957" s="59">
        <v>25.62</v>
      </c>
    </row>
    <row r="958" spans="1:10" ht="25.5" x14ac:dyDescent="0.2">
      <c r="A958" s="83" t="s">
        <v>380</v>
      </c>
      <c r="B958" s="58" t="s">
        <v>505</v>
      </c>
      <c r="C958" s="83" t="s">
        <v>119</v>
      </c>
      <c r="D958" s="83" t="s">
        <v>506</v>
      </c>
      <c r="E958" s="110" t="s">
        <v>507</v>
      </c>
      <c r="F958" s="111"/>
      <c r="G958" s="57" t="s">
        <v>297</v>
      </c>
      <c r="H958" s="60">
        <v>1</v>
      </c>
      <c r="I958" s="59">
        <v>18.739999999999998</v>
      </c>
      <c r="J958" s="59">
        <v>18.739999999999998</v>
      </c>
    </row>
    <row r="959" spans="1:10" ht="25.5" x14ac:dyDescent="0.2">
      <c r="A959" s="82" t="s">
        <v>346</v>
      </c>
      <c r="B959" s="62" t="s">
        <v>660</v>
      </c>
      <c r="C959" s="82" t="s">
        <v>119</v>
      </c>
      <c r="D959" s="82" t="s">
        <v>661</v>
      </c>
      <c r="E959" s="108" t="s">
        <v>363</v>
      </c>
      <c r="F959" s="109"/>
      <c r="G959" s="61" t="s">
        <v>662</v>
      </c>
      <c r="H959" s="64">
        <v>0.02</v>
      </c>
      <c r="I959" s="63">
        <v>5.92</v>
      </c>
      <c r="J959" s="63">
        <v>0.11</v>
      </c>
    </row>
    <row r="960" spans="1:10" x14ac:dyDescent="0.2">
      <c r="A960" s="82" t="s">
        <v>346</v>
      </c>
      <c r="B960" s="62" t="s">
        <v>663</v>
      </c>
      <c r="C960" s="82" t="s">
        <v>119</v>
      </c>
      <c r="D960" s="82" t="s">
        <v>371</v>
      </c>
      <c r="E960" s="108" t="s">
        <v>363</v>
      </c>
      <c r="F960" s="109"/>
      <c r="G960" s="61" t="s">
        <v>255</v>
      </c>
      <c r="H960" s="64">
        <v>0.2</v>
      </c>
      <c r="I960" s="63">
        <v>24.41</v>
      </c>
      <c r="J960" s="63">
        <v>4.88</v>
      </c>
    </row>
    <row r="961" spans="1:10" ht="25.5" x14ac:dyDescent="0.2">
      <c r="A961" s="82" t="s">
        <v>346</v>
      </c>
      <c r="B961" s="62" t="s">
        <v>664</v>
      </c>
      <c r="C961" s="82" t="s">
        <v>119</v>
      </c>
      <c r="D961" s="82" t="s">
        <v>665</v>
      </c>
      <c r="E961" s="108" t="s">
        <v>363</v>
      </c>
      <c r="F961" s="109"/>
      <c r="G961" s="61" t="s">
        <v>28</v>
      </c>
      <c r="H961" s="64">
        <v>1.1000000000000001</v>
      </c>
      <c r="I961" s="63">
        <v>4.34</v>
      </c>
      <c r="J961" s="63">
        <v>4.7699999999999996</v>
      </c>
    </row>
    <row r="962" spans="1:10" ht="51" x14ac:dyDescent="0.2">
      <c r="A962" s="82" t="s">
        <v>346</v>
      </c>
      <c r="B962" s="62" t="s">
        <v>853</v>
      </c>
      <c r="C962" s="82" t="s">
        <v>19</v>
      </c>
      <c r="D962" s="82" t="s">
        <v>852</v>
      </c>
      <c r="E962" s="108" t="s">
        <v>363</v>
      </c>
      <c r="F962" s="109"/>
      <c r="G962" s="61" t="s">
        <v>20</v>
      </c>
      <c r="H962" s="64">
        <v>0.4</v>
      </c>
      <c r="I962" s="63">
        <v>34.14</v>
      </c>
      <c r="J962" s="63">
        <v>13.65</v>
      </c>
    </row>
    <row r="963" spans="1:10" x14ac:dyDescent="0.2">
      <c r="A963" s="81"/>
      <c r="B963" s="81"/>
      <c r="C963" s="81"/>
      <c r="D963" s="81"/>
      <c r="E963" s="81" t="s">
        <v>348</v>
      </c>
      <c r="F963" s="67">
        <v>33.65</v>
      </c>
      <c r="G963" s="81" t="s">
        <v>349</v>
      </c>
      <c r="H963" s="67">
        <v>0</v>
      </c>
      <c r="I963" s="81" t="s">
        <v>350</v>
      </c>
      <c r="J963" s="67">
        <v>33.65</v>
      </c>
    </row>
    <row r="964" spans="1:10" x14ac:dyDescent="0.2">
      <c r="A964" s="81"/>
      <c r="B964" s="81"/>
      <c r="C964" s="81"/>
      <c r="D964" s="81"/>
      <c r="E964" s="81" t="s">
        <v>351</v>
      </c>
      <c r="F964" s="67">
        <v>16.399999999999999</v>
      </c>
      <c r="G964" s="81"/>
      <c r="H964" s="107" t="s">
        <v>352</v>
      </c>
      <c r="I964" s="107"/>
      <c r="J964" s="67">
        <v>84.17</v>
      </c>
    </row>
    <row r="965" spans="1:10" ht="15" thickBot="1" x14ac:dyDescent="0.25">
      <c r="A965" s="76"/>
      <c r="B965" s="76"/>
      <c r="C965" s="76"/>
      <c r="D965" s="76"/>
      <c r="E965" s="76"/>
      <c r="F965" s="76"/>
      <c r="G965" s="76" t="s">
        <v>353</v>
      </c>
      <c r="H965" s="65">
        <v>500</v>
      </c>
      <c r="I965" s="76" t="s">
        <v>354</v>
      </c>
      <c r="J965" s="77">
        <v>42085</v>
      </c>
    </row>
    <row r="966" spans="1:10" ht="15" thickTop="1" x14ac:dyDescent="0.2">
      <c r="A966" s="56"/>
      <c r="B966" s="56"/>
      <c r="C966" s="56"/>
      <c r="D966" s="56"/>
      <c r="E966" s="56"/>
      <c r="F966" s="56"/>
      <c r="G966" s="56"/>
      <c r="H966" s="56"/>
      <c r="I966" s="56"/>
      <c r="J966" s="56"/>
    </row>
    <row r="967" spans="1:10" x14ac:dyDescent="0.2">
      <c r="A967" s="78" t="s">
        <v>292</v>
      </c>
      <c r="B967" s="78"/>
      <c r="C967" s="78"/>
      <c r="D967" s="78" t="s">
        <v>293</v>
      </c>
      <c r="E967" s="78"/>
      <c r="F967" s="94"/>
      <c r="G967" s="95"/>
      <c r="H967" s="69"/>
      <c r="I967" s="78"/>
      <c r="J967" s="51">
        <v>314803.5</v>
      </c>
    </row>
    <row r="968" spans="1:10" ht="15" x14ac:dyDescent="0.2">
      <c r="A968" s="79" t="s">
        <v>294</v>
      </c>
      <c r="B968" s="84" t="s">
        <v>6</v>
      </c>
      <c r="C968" s="79" t="s">
        <v>7</v>
      </c>
      <c r="D968" s="79" t="s">
        <v>8</v>
      </c>
      <c r="E968" s="96" t="s">
        <v>344</v>
      </c>
      <c r="F968" s="97"/>
      <c r="G968" s="85" t="s">
        <v>9</v>
      </c>
      <c r="H968" s="84" t="s">
        <v>10</v>
      </c>
      <c r="I968" s="84" t="s">
        <v>11</v>
      </c>
      <c r="J968" s="84" t="s">
        <v>13</v>
      </c>
    </row>
    <row r="969" spans="1:10" ht="51" x14ac:dyDescent="0.2">
      <c r="A969" s="80" t="s">
        <v>345</v>
      </c>
      <c r="B969" s="53" t="s">
        <v>295</v>
      </c>
      <c r="C969" s="80" t="s">
        <v>23</v>
      </c>
      <c r="D969" s="80" t="s">
        <v>296</v>
      </c>
      <c r="E969" s="98" t="s">
        <v>722</v>
      </c>
      <c r="F969" s="99"/>
      <c r="G969" s="52" t="s">
        <v>297</v>
      </c>
      <c r="H969" s="55">
        <v>1</v>
      </c>
      <c r="I969" s="54">
        <v>136.99</v>
      </c>
      <c r="J969" s="54">
        <v>136.99</v>
      </c>
    </row>
    <row r="970" spans="1:10" x14ac:dyDescent="0.2">
      <c r="A970" s="82" t="s">
        <v>346</v>
      </c>
      <c r="B970" s="62" t="s">
        <v>727</v>
      </c>
      <c r="C970" s="82" t="s">
        <v>23</v>
      </c>
      <c r="D970" s="82" t="s">
        <v>728</v>
      </c>
      <c r="E970" s="108" t="s">
        <v>363</v>
      </c>
      <c r="F970" s="109"/>
      <c r="G970" s="61" t="s">
        <v>662</v>
      </c>
      <c r="H970" s="64">
        <v>8.6300000000000008</v>
      </c>
      <c r="I970" s="63">
        <v>6.28</v>
      </c>
      <c r="J970" s="63">
        <v>54.19</v>
      </c>
    </row>
    <row r="971" spans="1:10" ht="38.25" x14ac:dyDescent="0.2">
      <c r="A971" s="82" t="s">
        <v>346</v>
      </c>
      <c r="B971" s="62" t="s">
        <v>723</v>
      </c>
      <c r="C971" s="82" t="s">
        <v>23</v>
      </c>
      <c r="D971" s="82" t="s">
        <v>724</v>
      </c>
      <c r="E971" s="108" t="s">
        <v>472</v>
      </c>
      <c r="F971" s="109"/>
      <c r="G971" s="61" t="s">
        <v>41</v>
      </c>
      <c r="H971" s="64">
        <v>1.3999999999999999E-4</v>
      </c>
      <c r="I971" s="63">
        <v>380034.86</v>
      </c>
      <c r="J971" s="63">
        <v>53.2</v>
      </c>
    </row>
    <row r="972" spans="1:10" x14ac:dyDescent="0.2">
      <c r="A972" s="82" t="s">
        <v>346</v>
      </c>
      <c r="B972" s="62" t="s">
        <v>725</v>
      </c>
      <c r="C972" s="82" t="s">
        <v>23</v>
      </c>
      <c r="D972" s="82" t="s">
        <v>726</v>
      </c>
      <c r="E972" s="108" t="s">
        <v>358</v>
      </c>
      <c r="F972" s="109"/>
      <c r="G972" s="61" t="s">
        <v>297</v>
      </c>
      <c r="H972" s="64">
        <v>1</v>
      </c>
      <c r="I972" s="63">
        <v>21</v>
      </c>
      <c r="J972" s="63">
        <v>21</v>
      </c>
    </row>
    <row r="973" spans="1:10" x14ac:dyDescent="0.2">
      <c r="A973" s="82" t="s">
        <v>346</v>
      </c>
      <c r="B973" s="62" t="s">
        <v>729</v>
      </c>
      <c r="C973" s="82" t="s">
        <v>23</v>
      </c>
      <c r="D973" s="82" t="s">
        <v>730</v>
      </c>
      <c r="E973" s="108" t="s">
        <v>363</v>
      </c>
      <c r="F973" s="109"/>
      <c r="G973" s="61" t="s">
        <v>41</v>
      </c>
      <c r="H973" s="64">
        <v>1.3999999999999999E-4</v>
      </c>
      <c r="I973" s="63">
        <v>61483.9</v>
      </c>
      <c r="J973" s="63">
        <v>8.6</v>
      </c>
    </row>
    <row r="974" spans="1:10" x14ac:dyDescent="0.2">
      <c r="A974" s="81"/>
      <c r="B974" s="81"/>
      <c r="C974" s="81"/>
      <c r="D974" s="81"/>
      <c r="E974" s="81" t="s">
        <v>348</v>
      </c>
      <c r="F974" s="67">
        <v>21</v>
      </c>
      <c r="G974" s="81" t="s">
        <v>349</v>
      </c>
      <c r="H974" s="67">
        <v>0</v>
      </c>
      <c r="I974" s="81" t="s">
        <v>350</v>
      </c>
      <c r="J974" s="67">
        <v>21</v>
      </c>
    </row>
    <row r="975" spans="1:10" x14ac:dyDescent="0.2">
      <c r="A975" s="81"/>
      <c r="B975" s="81"/>
      <c r="C975" s="81"/>
      <c r="D975" s="81"/>
      <c r="E975" s="81" t="s">
        <v>351</v>
      </c>
      <c r="F975" s="67">
        <v>33.159999999999997</v>
      </c>
      <c r="G975" s="81"/>
      <c r="H975" s="107" t="s">
        <v>352</v>
      </c>
      <c r="I975" s="107"/>
      <c r="J975" s="67">
        <v>170.15</v>
      </c>
    </row>
    <row r="976" spans="1:10" ht="15" thickBot="1" x14ac:dyDescent="0.25">
      <c r="A976" s="76"/>
      <c r="B976" s="76"/>
      <c r="C976" s="76"/>
      <c r="D976" s="76"/>
      <c r="E976" s="76"/>
      <c r="F976" s="76"/>
      <c r="G976" s="76" t="s">
        <v>353</v>
      </c>
      <c r="H976" s="65">
        <v>200</v>
      </c>
      <c r="I976" s="76" t="s">
        <v>354</v>
      </c>
      <c r="J976" s="77">
        <v>34030</v>
      </c>
    </row>
    <row r="977" spans="1:10" ht="15" thickTop="1" x14ac:dyDescent="0.2">
      <c r="A977" s="56"/>
      <c r="B977" s="56"/>
      <c r="C977" s="56"/>
      <c r="D977" s="56"/>
      <c r="E977" s="56"/>
      <c r="F977" s="56"/>
      <c r="G977" s="56"/>
      <c r="H977" s="56"/>
      <c r="I977" s="56"/>
      <c r="J977" s="56"/>
    </row>
    <row r="978" spans="1:10" ht="15" x14ac:dyDescent="0.2">
      <c r="A978" s="79" t="s">
        <v>298</v>
      </c>
      <c r="B978" s="84" t="s">
        <v>6</v>
      </c>
      <c r="C978" s="79" t="s">
        <v>7</v>
      </c>
      <c r="D978" s="79" t="s">
        <v>8</v>
      </c>
      <c r="E978" s="96" t="s">
        <v>344</v>
      </c>
      <c r="F978" s="97"/>
      <c r="G978" s="85" t="s">
        <v>9</v>
      </c>
      <c r="H978" s="84" t="s">
        <v>10</v>
      </c>
      <c r="I978" s="84" t="s">
        <v>11</v>
      </c>
      <c r="J978" s="84" t="s">
        <v>13</v>
      </c>
    </row>
    <row r="979" spans="1:10" ht="51" x14ac:dyDescent="0.2">
      <c r="A979" s="80" t="s">
        <v>345</v>
      </c>
      <c r="B979" s="53" t="s">
        <v>299</v>
      </c>
      <c r="C979" s="80" t="s">
        <v>23</v>
      </c>
      <c r="D979" s="80" t="s">
        <v>300</v>
      </c>
      <c r="E979" s="98" t="s">
        <v>722</v>
      </c>
      <c r="F979" s="99"/>
      <c r="G979" s="52" t="s">
        <v>297</v>
      </c>
      <c r="H979" s="55">
        <v>1</v>
      </c>
      <c r="I979" s="54">
        <v>163.16</v>
      </c>
      <c r="J979" s="54">
        <v>163.16</v>
      </c>
    </row>
    <row r="980" spans="1:10" x14ac:dyDescent="0.2">
      <c r="A980" s="82" t="s">
        <v>346</v>
      </c>
      <c r="B980" s="62" t="s">
        <v>725</v>
      </c>
      <c r="C980" s="82" t="s">
        <v>23</v>
      </c>
      <c r="D980" s="82" t="s">
        <v>726</v>
      </c>
      <c r="E980" s="108" t="s">
        <v>358</v>
      </c>
      <c r="F980" s="109"/>
      <c r="G980" s="61" t="s">
        <v>297</v>
      </c>
      <c r="H980" s="64">
        <v>1</v>
      </c>
      <c r="I980" s="63">
        <v>21</v>
      </c>
      <c r="J980" s="63">
        <v>21</v>
      </c>
    </row>
    <row r="981" spans="1:10" x14ac:dyDescent="0.2">
      <c r="A981" s="82" t="s">
        <v>346</v>
      </c>
      <c r="B981" s="62" t="s">
        <v>727</v>
      </c>
      <c r="C981" s="82" t="s">
        <v>23</v>
      </c>
      <c r="D981" s="82" t="s">
        <v>728</v>
      </c>
      <c r="E981" s="108" t="s">
        <v>363</v>
      </c>
      <c r="F981" s="109"/>
      <c r="G981" s="61" t="s">
        <v>662</v>
      </c>
      <c r="H981" s="64">
        <v>10.28</v>
      </c>
      <c r="I981" s="63">
        <v>6.28</v>
      </c>
      <c r="J981" s="63">
        <v>64.55</v>
      </c>
    </row>
    <row r="982" spans="1:10" ht="38.25" x14ac:dyDescent="0.2">
      <c r="A982" s="82" t="s">
        <v>346</v>
      </c>
      <c r="B982" s="62" t="s">
        <v>731</v>
      </c>
      <c r="C982" s="82" t="s">
        <v>23</v>
      </c>
      <c r="D982" s="82" t="s">
        <v>732</v>
      </c>
      <c r="E982" s="108" t="s">
        <v>472</v>
      </c>
      <c r="F982" s="109"/>
      <c r="G982" s="61" t="s">
        <v>41</v>
      </c>
      <c r="H982" s="64">
        <v>1.3999999999999999E-4</v>
      </c>
      <c r="I982" s="63">
        <v>492941.86</v>
      </c>
      <c r="J982" s="63">
        <v>69.010000000000005</v>
      </c>
    </row>
    <row r="983" spans="1:10" x14ac:dyDescent="0.2">
      <c r="A983" s="82" t="s">
        <v>346</v>
      </c>
      <c r="B983" s="62" t="s">
        <v>729</v>
      </c>
      <c r="C983" s="82" t="s">
        <v>23</v>
      </c>
      <c r="D983" s="82" t="s">
        <v>730</v>
      </c>
      <c r="E983" s="108" t="s">
        <v>363</v>
      </c>
      <c r="F983" s="109"/>
      <c r="G983" s="61" t="s">
        <v>41</v>
      </c>
      <c r="H983" s="64">
        <v>1.3999999999999999E-4</v>
      </c>
      <c r="I983" s="63">
        <v>61483.9</v>
      </c>
      <c r="J983" s="63">
        <v>8.6</v>
      </c>
    </row>
    <row r="984" spans="1:10" x14ac:dyDescent="0.2">
      <c r="A984" s="81"/>
      <c r="B984" s="81"/>
      <c r="C984" s="81"/>
      <c r="D984" s="81"/>
      <c r="E984" s="81" t="s">
        <v>348</v>
      </c>
      <c r="F984" s="67">
        <v>21</v>
      </c>
      <c r="G984" s="81" t="s">
        <v>349</v>
      </c>
      <c r="H984" s="67">
        <v>0</v>
      </c>
      <c r="I984" s="81" t="s">
        <v>350</v>
      </c>
      <c r="J984" s="67">
        <v>21</v>
      </c>
    </row>
    <row r="985" spans="1:10" x14ac:dyDescent="0.2">
      <c r="A985" s="81"/>
      <c r="B985" s="81"/>
      <c r="C985" s="81"/>
      <c r="D985" s="81"/>
      <c r="E985" s="81" t="s">
        <v>351</v>
      </c>
      <c r="F985" s="67">
        <v>39.5</v>
      </c>
      <c r="G985" s="81"/>
      <c r="H985" s="107" t="s">
        <v>352</v>
      </c>
      <c r="I985" s="107"/>
      <c r="J985" s="67">
        <v>202.66</v>
      </c>
    </row>
    <row r="986" spans="1:10" ht="15" thickBot="1" x14ac:dyDescent="0.25">
      <c r="A986" s="76"/>
      <c r="B986" s="76"/>
      <c r="C986" s="76"/>
      <c r="D986" s="76"/>
      <c r="E986" s="76"/>
      <c r="F986" s="76"/>
      <c r="G986" s="76" t="s">
        <v>353</v>
      </c>
      <c r="H986" s="65">
        <v>200</v>
      </c>
      <c r="I986" s="76" t="s">
        <v>354</v>
      </c>
      <c r="J986" s="77">
        <v>40532</v>
      </c>
    </row>
    <row r="987" spans="1:10" ht="15" thickTop="1" x14ac:dyDescent="0.2">
      <c r="A987" s="56"/>
      <c r="B987" s="56"/>
      <c r="C987" s="56"/>
      <c r="D987" s="56"/>
      <c r="E987" s="56"/>
      <c r="F987" s="56"/>
      <c r="G987" s="56"/>
      <c r="H987" s="56"/>
      <c r="I987" s="56"/>
      <c r="J987" s="56"/>
    </row>
    <row r="988" spans="1:10" ht="15" x14ac:dyDescent="0.2">
      <c r="A988" s="79" t="s">
        <v>301</v>
      </c>
      <c r="B988" s="84" t="s">
        <v>6</v>
      </c>
      <c r="C988" s="79" t="s">
        <v>7</v>
      </c>
      <c r="D988" s="79" t="s">
        <v>8</v>
      </c>
      <c r="E988" s="96" t="s">
        <v>344</v>
      </c>
      <c r="F988" s="97"/>
      <c r="G988" s="85" t="s">
        <v>9</v>
      </c>
      <c r="H988" s="84" t="s">
        <v>10</v>
      </c>
      <c r="I988" s="84" t="s">
        <v>11</v>
      </c>
      <c r="J988" s="84" t="s">
        <v>13</v>
      </c>
    </row>
    <row r="989" spans="1:10" ht="51" x14ac:dyDescent="0.2">
      <c r="A989" s="80" t="s">
        <v>345</v>
      </c>
      <c r="B989" s="53" t="s">
        <v>302</v>
      </c>
      <c r="C989" s="80" t="s">
        <v>23</v>
      </c>
      <c r="D989" s="80" t="s">
        <v>303</v>
      </c>
      <c r="E989" s="98" t="s">
        <v>722</v>
      </c>
      <c r="F989" s="99"/>
      <c r="G989" s="52" t="s">
        <v>297</v>
      </c>
      <c r="H989" s="55">
        <v>1</v>
      </c>
      <c r="I989" s="54">
        <v>143.99</v>
      </c>
      <c r="J989" s="54">
        <v>143.99</v>
      </c>
    </row>
    <row r="990" spans="1:10" x14ac:dyDescent="0.2">
      <c r="A990" s="82" t="s">
        <v>346</v>
      </c>
      <c r="B990" s="62" t="s">
        <v>727</v>
      </c>
      <c r="C990" s="82" t="s">
        <v>23</v>
      </c>
      <c r="D990" s="82" t="s">
        <v>728</v>
      </c>
      <c r="E990" s="108" t="s">
        <v>363</v>
      </c>
      <c r="F990" s="109"/>
      <c r="G990" s="61" t="s">
        <v>662</v>
      </c>
      <c r="H990" s="64">
        <v>8.6300000000000008</v>
      </c>
      <c r="I990" s="63">
        <v>6.28</v>
      </c>
      <c r="J990" s="63">
        <v>54.19</v>
      </c>
    </row>
    <row r="991" spans="1:10" ht="38.25" x14ac:dyDescent="0.2">
      <c r="A991" s="82" t="s">
        <v>346</v>
      </c>
      <c r="B991" s="62" t="s">
        <v>723</v>
      </c>
      <c r="C991" s="82" t="s">
        <v>23</v>
      </c>
      <c r="D991" s="82" t="s">
        <v>724</v>
      </c>
      <c r="E991" s="108" t="s">
        <v>472</v>
      </c>
      <c r="F991" s="109"/>
      <c r="G991" s="61" t="s">
        <v>41</v>
      </c>
      <c r="H991" s="64">
        <v>1.6000000000000001E-4</v>
      </c>
      <c r="I991" s="63">
        <v>380034.86</v>
      </c>
      <c r="J991" s="63">
        <v>60.8</v>
      </c>
    </row>
    <row r="992" spans="1:10" x14ac:dyDescent="0.2">
      <c r="A992" s="82" t="s">
        <v>346</v>
      </c>
      <c r="B992" s="62" t="s">
        <v>725</v>
      </c>
      <c r="C992" s="82" t="s">
        <v>23</v>
      </c>
      <c r="D992" s="82" t="s">
        <v>726</v>
      </c>
      <c r="E992" s="108" t="s">
        <v>358</v>
      </c>
      <c r="F992" s="109"/>
      <c r="G992" s="61" t="s">
        <v>297</v>
      </c>
      <c r="H992" s="64">
        <v>1</v>
      </c>
      <c r="I992" s="63">
        <v>21</v>
      </c>
      <c r="J992" s="63">
        <v>21</v>
      </c>
    </row>
    <row r="993" spans="1:10" ht="25.5" x14ac:dyDescent="0.2">
      <c r="A993" s="82" t="s">
        <v>346</v>
      </c>
      <c r="B993" s="62" t="s">
        <v>733</v>
      </c>
      <c r="C993" s="82" t="s">
        <v>23</v>
      </c>
      <c r="D993" s="82" t="s">
        <v>734</v>
      </c>
      <c r="E993" s="108" t="s">
        <v>363</v>
      </c>
      <c r="F993" s="109"/>
      <c r="G993" s="61" t="s">
        <v>41</v>
      </c>
      <c r="H993" s="64">
        <v>1.6000000000000001E-4</v>
      </c>
      <c r="I993" s="63">
        <v>50000</v>
      </c>
      <c r="J993" s="63">
        <v>8</v>
      </c>
    </row>
    <row r="994" spans="1:10" x14ac:dyDescent="0.2">
      <c r="A994" s="81"/>
      <c r="B994" s="81"/>
      <c r="C994" s="81"/>
      <c r="D994" s="81"/>
      <c r="E994" s="81" t="s">
        <v>348</v>
      </c>
      <c r="F994" s="67">
        <v>21</v>
      </c>
      <c r="G994" s="81" t="s">
        <v>349</v>
      </c>
      <c r="H994" s="67">
        <v>0</v>
      </c>
      <c r="I994" s="81" t="s">
        <v>350</v>
      </c>
      <c r="J994" s="67">
        <v>21</v>
      </c>
    </row>
    <row r="995" spans="1:10" x14ac:dyDescent="0.2">
      <c r="A995" s="81"/>
      <c r="B995" s="81"/>
      <c r="C995" s="81"/>
      <c r="D995" s="81"/>
      <c r="E995" s="81" t="s">
        <v>351</v>
      </c>
      <c r="F995" s="67">
        <v>34.85</v>
      </c>
      <c r="G995" s="81"/>
      <c r="H995" s="107" t="s">
        <v>352</v>
      </c>
      <c r="I995" s="107"/>
      <c r="J995" s="67">
        <v>178.84</v>
      </c>
    </row>
    <row r="996" spans="1:10" ht="15" thickBot="1" x14ac:dyDescent="0.25">
      <c r="A996" s="76"/>
      <c r="B996" s="76"/>
      <c r="C996" s="76"/>
      <c r="D996" s="76"/>
      <c r="E996" s="76"/>
      <c r="F996" s="76"/>
      <c r="G996" s="76" t="s">
        <v>353</v>
      </c>
      <c r="H996" s="65">
        <v>200</v>
      </c>
      <c r="I996" s="76" t="s">
        <v>354</v>
      </c>
      <c r="J996" s="77">
        <v>35768</v>
      </c>
    </row>
    <row r="997" spans="1:10" ht="15" thickTop="1" x14ac:dyDescent="0.2">
      <c r="A997" s="56"/>
      <c r="B997" s="56"/>
      <c r="C997" s="56"/>
      <c r="D997" s="56"/>
      <c r="E997" s="56"/>
      <c r="F997" s="56"/>
      <c r="G997" s="56"/>
      <c r="H997" s="56"/>
      <c r="I997" s="56"/>
      <c r="J997" s="56"/>
    </row>
    <row r="998" spans="1:10" ht="15" x14ac:dyDescent="0.2">
      <c r="A998" s="79" t="s">
        <v>304</v>
      </c>
      <c r="B998" s="84" t="s">
        <v>6</v>
      </c>
      <c r="C998" s="79" t="s">
        <v>7</v>
      </c>
      <c r="D998" s="79" t="s">
        <v>8</v>
      </c>
      <c r="E998" s="96" t="s">
        <v>344</v>
      </c>
      <c r="F998" s="97"/>
      <c r="G998" s="85" t="s">
        <v>9</v>
      </c>
      <c r="H998" s="84" t="s">
        <v>10</v>
      </c>
      <c r="I998" s="84" t="s">
        <v>11</v>
      </c>
      <c r="J998" s="84" t="s">
        <v>13</v>
      </c>
    </row>
    <row r="999" spans="1:10" ht="51" x14ac:dyDescent="0.2">
      <c r="A999" s="80" t="s">
        <v>345</v>
      </c>
      <c r="B999" s="53" t="s">
        <v>305</v>
      </c>
      <c r="C999" s="80" t="s">
        <v>23</v>
      </c>
      <c r="D999" s="80" t="s">
        <v>306</v>
      </c>
      <c r="E999" s="98" t="s">
        <v>722</v>
      </c>
      <c r="F999" s="99"/>
      <c r="G999" s="52" t="s">
        <v>297</v>
      </c>
      <c r="H999" s="55">
        <v>1</v>
      </c>
      <c r="I999" s="54">
        <v>150.94</v>
      </c>
      <c r="J999" s="54">
        <v>150.94</v>
      </c>
    </row>
    <row r="1000" spans="1:10" x14ac:dyDescent="0.2">
      <c r="A1000" s="82" t="s">
        <v>346</v>
      </c>
      <c r="B1000" s="62" t="s">
        <v>727</v>
      </c>
      <c r="C1000" s="82" t="s">
        <v>23</v>
      </c>
      <c r="D1000" s="82" t="s">
        <v>728</v>
      </c>
      <c r="E1000" s="108" t="s">
        <v>363</v>
      </c>
      <c r="F1000" s="109"/>
      <c r="G1000" s="61" t="s">
        <v>662</v>
      </c>
      <c r="H1000" s="64">
        <v>8.6300000000000008</v>
      </c>
      <c r="I1000" s="63">
        <v>6.28</v>
      </c>
      <c r="J1000" s="63">
        <v>54.19</v>
      </c>
    </row>
    <row r="1001" spans="1:10" ht="38.25" x14ac:dyDescent="0.2">
      <c r="A1001" s="82" t="s">
        <v>346</v>
      </c>
      <c r="B1001" s="62" t="s">
        <v>723</v>
      </c>
      <c r="C1001" s="82" t="s">
        <v>23</v>
      </c>
      <c r="D1001" s="82" t="s">
        <v>724</v>
      </c>
      <c r="E1001" s="108" t="s">
        <v>472</v>
      </c>
      <c r="F1001" s="109"/>
      <c r="G1001" s="61" t="s">
        <v>41</v>
      </c>
      <c r="H1001" s="64">
        <v>1.6000000000000001E-4</v>
      </c>
      <c r="I1001" s="63">
        <v>380034.86</v>
      </c>
      <c r="J1001" s="63">
        <v>60.8</v>
      </c>
    </row>
    <row r="1002" spans="1:10" x14ac:dyDescent="0.2">
      <c r="A1002" s="82" t="s">
        <v>346</v>
      </c>
      <c r="B1002" s="62" t="s">
        <v>725</v>
      </c>
      <c r="C1002" s="82" t="s">
        <v>23</v>
      </c>
      <c r="D1002" s="82" t="s">
        <v>726</v>
      </c>
      <c r="E1002" s="108" t="s">
        <v>358</v>
      </c>
      <c r="F1002" s="109"/>
      <c r="G1002" s="61" t="s">
        <v>297</v>
      </c>
      <c r="H1002" s="64">
        <v>1</v>
      </c>
      <c r="I1002" s="63">
        <v>21</v>
      </c>
      <c r="J1002" s="63">
        <v>21</v>
      </c>
    </row>
    <row r="1003" spans="1:10" x14ac:dyDescent="0.2">
      <c r="A1003" s="82" t="s">
        <v>346</v>
      </c>
      <c r="B1003" s="62" t="s">
        <v>735</v>
      </c>
      <c r="C1003" s="82" t="s">
        <v>23</v>
      </c>
      <c r="D1003" s="82" t="s">
        <v>736</v>
      </c>
      <c r="E1003" s="108" t="s">
        <v>363</v>
      </c>
      <c r="F1003" s="109"/>
      <c r="G1003" s="61" t="s">
        <v>41</v>
      </c>
      <c r="H1003" s="64">
        <v>1.6000000000000001E-4</v>
      </c>
      <c r="I1003" s="63">
        <v>93450</v>
      </c>
      <c r="J1003" s="63">
        <v>14.95</v>
      </c>
    </row>
    <row r="1004" spans="1:10" x14ac:dyDescent="0.2">
      <c r="A1004" s="81"/>
      <c r="B1004" s="81"/>
      <c r="C1004" s="81"/>
      <c r="D1004" s="81"/>
      <c r="E1004" s="81" t="s">
        <v>348</v>
      </c>
      <c r="F1004" s="67">
        <v>21</v>
      </c>
      <c r="G1004" s="81" t="s">
        <v>349</v>
      </c>
      <c r="H1004" s="67">
        <v>0</v>
      </c>
      <c r="I1004" s="81" t="s">
        <v>350</v>
      </c>
      <c r="J1004" s="67">
        <v>21</v>
      </c>
    </row>
    <row r="1005" spans="1:10" x14ac:dyDescent="0.2">
      <c r="A1005" s="81"/>
      <c r="B1005" s="81"/>
      <c r="C1005" s="81"/>
      <c r="D1005" s="81"/>
      <c r="E1005" s="81" t="s">
        <v>351</v>
      </c>
      <c r="F1005" s="67">
        <v>36.54</v>
      </c>
      <c r="G1005" s="81"/>
      <c r="H1005" s="107" t="s">
        <v>352</v>
      </c>
      <c r="I1005" s="107"/>
      <c r="J1005" s="67">
        <v>187.48</v>
      </c>
    </row>
    <row r="1006" spans="1:10" ht="15" thickBot="1" x14ac:dyDescent="0.25">
      <c r="A1006" s="76"/>
      <c r="B1006" s="76"/>
      <c r="C1006" s="76"/>
      <c r="D1006" s="76"/>
      <c r="E1006" s="76"/>
      <c r="F1006" s="76"/>
      <c r="G1006" s="76" t="s">
        <v>353</v>
      </c>
      <c r="H1006" s="65">
        <v>200</v>
      </c>
      <c r="I1006" s="76" t="s">
        <v>354</v>
      </c>
      <c r="J1006" s="77">
        <v>37496</v>
      </c>
    </row>
    <row r="1007" spans="1:10" ht="15" thickTop="1" x14ac:dyDescent="0.2">
      <c r="A1007" s="56"/>
      <c r="B1007" s="56"/>
      <c r="C1007" s="56"/>
      <c r="D1007" s="56"/>
      <c r="E1007" s="56"/>
      <c r="F1007" s="56"/>
      <c r="G1007" s="56"/>
      <c r="H1007" s="56"/>
      <c r="I1007" s="56"/>
      <c r="J1007" s="56"/>
    </row>
    <row r="1008" spans="1:10" ht="15" x14ac:dyDescent="0.2">
      <c r="A1008" s="79" t="s">
        <v>307</v>
      </c>
      <c r="B1008" s="84" t="s">
        <v>6</v>
      </c>
      <c r="C1008" s="79" t="s">
        <v>7</v>
      </c>
      <c r="D1008" s="79" t="s">
        <v>8</v>
      </c>
      <c r="E1008" s="96" t="s">
        <v>344</v>
      </c>
      <c r="F1008" s="97"/>
      <c r="G1008" s="85" t="s">
        <v>9</v>
      </c>
      <c r="H1008" s="84" t="s">
        <v>10</v>
      </c>
      <c r="I1008" s="84" t="s">
        <v>11</v>
      </c>
      <c r="J1008" s="84" t="s">
        <v>13</v>
      </c>
    </row>
    <row r="1009" spans="1:10" ht="25.5" x14ac:dyDescent="0.2">
      <c r="A1009" s="80" t="s">
        <v>345</v>
      </c>
      <c r="B1009" s="53" t="s">
        <v>308</v>
      </c>
      <c r="C1009" s="80" t="s">
        <v>23</v>
      </c>
      <c r="D1009" s="80" t="s">
        <v>309</v>
      </c>
      <c r="E1009" s="98" t="s">
        <v>737</v>
      </c>
      <c r="F1009" s="99"/>
      <c r="G1009" s="52" t="s">
        <v>297</v>
      </c>
      <c r="H1009" s="55">
        <v>1</v>
      </c>
      <c r="I1009" s="54">
        <v>140.80000000000001</v>
      </c>
      <c r="J1009" s="54">
        <v>140.80000000000001</v>
      </c>
    </row>
    <row r="1010" spans="1:10" ht="25.5" x14ac:dyDescent="0.2">
      <c r="A1010" s="82" t="s">
        <v>346</v>
      </c>
      <c r="B1010" s="62" t="s">
        <v>738</v>
      </c>
      <c r="C1010" s="82" t="s">
        <v>23</v>
      </c>
      <c r="D1010" s="82" t="s">
        <v>739</v>
      </c>
      <c r="E1010" s="108" t="s">
        <v>472</v>
      </c>
      <c r="F1010" s="109"/>
      <c r="G1010" s="61" t="s">
        <v>41</v>
      </c>
      <c r="H1010" s="64">
        <v>1.4999999999999999E-4</v>
      </c>
      <c r="I1010" s="63">
        <v>436982.23</v>
      </c>
      <c r="J1010" s="63">
        <v>65.540000000000006</v>
      </c>
    </row>
    <row r="1011" spans="1:10" x14ac:dyDescent="0.2">
      <c r="A1011" s="82" t="s">
        <v>346</v>
      </c>
      <c r="B1011" s="62" t="s">
        <v>740</v>
      </c>
      <c r="C1011" s="82" t="s">
        <v>23</v>
      </c>
      <c r="D1011" s="82" t="s">
        <v>741</v>
      </c>
      <c r="E1011" s="108" t="s">
        <v>358</v>
      </c>
      <c r="F1011" s="109"/>
      <c r="G1011" s="61" t="s">
        <v>297</v>
      </c>
      <c r="H1011" s="64">
        <v>1</v>
      </c>
      <c r="I1011" s="63">
        <v>22.51</v>
      </c>
      <c r="J1011" s="63">
        <v>22.51</v>
      </c>
    </row>
    <row r="1012" spans="1:10" x14ac:dyDescent="0.2">
      <c r="A1012" s="82" t="s">
        <v>346</v>
      </c>
      <c r="B1012" s="62" t="s">
        <v>727</v>
      </c>
      <c r="C1012" s="82" t="s">
        <v>23</v>
      </c>
      <c r="D1012" s="82" t="s">
        <v>728</v>
      </c>
      <c r="E1012" s="108" t="s">
        <v>363</v>
      </c>
      <c r="F1012" s="109"/>
      <c r="G1012" s="61" t="s">
        <v>662</v>
      </c>
      <c r="H1012" s="64">
        <v>8.4</v>
      </c>
      <c r="I1012" s="63">
        <v>6.28</v>
      </c>
      <c r="J1012" s="63">
        <v>52.75</v>
      </c>
    </row>
    <row r="1013" spans="1:10" x14ac:dyDescent="0.2">
      <c r="A1013" s="81"/>
      <c r="B1013" s="81"/>
      <c r="C1013" s="81"/>
      <c r="D1013" s="81"/>
      <c r="E1013" s="81" t="s">
        <v>348</v>
      </c>
      <c r="F1013" s="67">
        <v>22.51</v>
      </c>
      <c r="G1013" s="81" t="s">
        <v>349</v>
      </c>
      <c r="H1013" s="67">
        <v>0</v>
      </c>
      <c r="I1013" s="81" t="s">
        <v>350</v>
      </c>
      <c r="J1013" s="67">
        <v>22.51</v>
      </c>
    </row>
    <row r="1014" spans="1:10" x14ac:dyDescent="0.2">
      <c r="A1014" s="81"/>
      <c r="B1014" s="81"/>
      <c r="C1014" s="81"/>
      <c r="D1014" s="81"/>
      <c r="E1014" s="81" t="s">
        <v>351</v>
      </c>
      <c r="F1014" s="67">
        <v>34.08</v>
      </c>
      <c r="G1014" s="81"/>
      <c r="H1014" s="107" t="s">
        <v>352</v>
      </c>
      <c r="I1014" s="107"/>
      <c r="J1014" s="67">
        <v>174.88</v>
      </c>
    </row>
    <row r="1015" spans="1:10" ht="15" thickBot="1" x14ac:dyDescent="0.25">
      <c r="A1015" s="76"/>
      <c r="B1015" s="76"/>
      <c r="C1015" s="76"/>
      <c r="D1015" s="76"/>
      <c r="E1015" s="76"/>
      <c r="F1015" s="76"/>
      <c r="G1015" s="76" t="s">
        <v>353</v>
      </c>
      <c r="H1015" s="65">
        <v>200</v>
      </c>
      <c r="I1015" s="76" t="s">
        <v>354</v>
      </c>
      <c r="J1015" s="77">
        <v>34976</v>
      </c>
    </row>
    <row r="1016" spans="1:10" ht="15" thickTop="1" x14ac:dyDescent="0.2">
      <c r="A1016" s="56"/>
      <c r="B1016" s="56"/>
      <c r="C1016" s="56"/>
      <c r="D1016" s="56"/>
      <c r="E1016" s="56"/>
      <c r="F1016" s="56"/>
      <c r="G1016" s="56"/>
      <c r="H1016" s="56"/>
      <c r="I1016" s="56"/>
      <c r="J1016" s="56"/>
    </row>
    <row r="1017" spans="1:10" ht="15" x14ac:dyDescent="0.2">
      <c r="A1017" s="79" t="s">
        <v>310</v>
      </c>
      <c r="B1017" s="84" t="s">
        <v>6</v>
      </c>
      <c r="C1017" s="79" t="s">
        <v>7</v>
      </c>
      <c r="D1017" s="79" t="s">
        <v>8</v>
      </c>
      <c r="E1017" s="96" t="s">
        <v>344</v>
      </c>
      <c r="F1017" s="97"/>
      <c r="G1017" s="85" t="s">
        <v>9</v>
      </c>
      <c r="H1017" s="84" t="s">
        <v>10</v>
      </c>
      <c r="I1017" s="84" t="s">
        <v>11</v>
      </c>
      <c r="J1017" s="84" t="s">
        <v>13</v>
      </c>
    </row>
    <row r="1018" spans="1:10" ht="38.25" x14ac:dyDescent="0.2">
      <c r="A1018" s="80" t="s">
        <v>345</v>
      </c>
      <c r="B1018" s="53" t="s">
        <v>311</v>
      </c>
      <c r="C1018" s="80" t="s">
        <v>23</v>
      </c>
      <c r="D1018" s="80" t="s">
        <v>312</v>
      </c>
      <c r="E1018" s="98" t="s">
        <v>737</v>
      </c>
      <c r="F1018" s="99"/>
      <c r="G1018" s="52" t="s">
        <v>297</v>
      </c>
      <c r="H1018" s="55">
        <v>1</v>
      </c>
      <c r="I1018" s="54">
        <v>227.3</v>
      </c>
      <c r="J1018" s="54">
        <v>227.3</v>
      </c>
    </row>
    <row r="1019" spans="1:10" x14ac:dyDescent="0.2">
      <c r="A1019" s="82" t="s">
        <v>346</v>
      </c>
      <c r="B1019" s="62" t="s">
        <v>742</v>
      </c>
      <c r="C1019" s="82" t="s">
        <v>23</v>
      </c>
      <c r="D1019" s="82" t="s">
        <v>743</v>
      </c>
      <c r="E1019" s="108" t="s">
        <v>358</v>
      </c>
      <c r="F1019" s="109"/>
      <c r="G1019" s="61" t="s">
        <v>297</v>
      </c>
      <c r="H1019" s="64">
        <v>1</v>
      </c>
      <c r="I1019" s="63">
        <v>25.17</v>
      </c>
      <c r="J1019" s="63">
        <v>25.17</v>
      </c>
    </row>
    <row r="1020" spans="1:10" x14ac:dyDescent="0.2">
      <c r="A1020" s="82" t="s">
        <v>346</v>
      </c>
      <c r="B1020" s="62" t="s">
        <v>727</v>
      </c>
      <c r="C1020" s="82" t="s">
        <v>23</v>
      </c>
      <c r="D1020" s="82" t="s">
        <v>728</v>
      </c>
      <c r="E1020" s="108" t="s">
        <v>363</v>
      </c>
      <c r="F1020" s="109"/>
      <c r="G1020" s="61" t="s">
        <v>662</v>
      </c>
      <c r="H1020" s="64">
        <v>13.2</v>
      </c>
      <c r="I1020" s="63">
        <v>6.28</v>
      </c>
      <c r="J1020" s="63">
        <v>82.89</v>
      </c>
    </row>
    <row r="1021" spans="1:10" ht="25.5" x14ac:dyDescent="0.2">
      <c r="A1021" s="82" t="s">
        <v>346</v>
      </c>
      <c r="B1021" s="62" t="s">
        <v>744</v>
      </c>
      <c r="C1021" s="82" t="s">
        <v>23</v>
      </c>
      <c r="D1021" s="82" t="s">
        <v>745</v>
      </c>
      <c r="E1021" s="108" t="s">
        <v>472</v>
      </c>
      <c r="F1021" s="109"/>
      <c r="G1021" s="61" t="s">
        <v>41</v>
      </c>
      <c r="H1021" s="64">
        <v>1.2999999999999999E-4</v>
      </c>
      <c r="I1021" s="63">
        <v>917294.81</v>
      </c>
      <c r="J1021" s="63">
        <v>119.24</v>
      </c>
    </row>
    <row r="1022" spans="1:10" x14ac:dyDescent="0.2">
      <c r="A1022" s="81"/>
      <c r="B1022" s="81"/>
      <c r="C1022" s="81"/>
      <c r="D1022" s="81"/>
      <c r="E1022" s="81" t="s">
        <v>348</v>
      </c>
      <c r="F1022" s="67">
        <v>25.17</v>
      </c>
      <c r="G1022" s="81" t="s">
        <v>349</v>
      </c>
      <c r="H1022" s="67">
        <v>0</v>
      </c>
      <c r="I1022" s="81" t="s">
        <v>350</v>
      </c>
      <c r="J1022" s="67">
        <v>25.17</v>
      </c>
    </row>
    <row r="1023" spans="1:10" x14ac:dyDescent="0.2">
      <c r="A1023" s="81"/>
      <c r="B1023" s="81"/>
      <c r="C1023" s="81"/>
      <c r="D1023" s="81"/>
      <c r="E1023" s="81" t="s">
        <v>351</v>
      </c>
      <c r="F1023" s="67">
        <v>55.02</v>
      </c>
      <c r="G1023" s="81"/>
      <c r="H1023" s="107" t="s">
        <v>352</v>
      </c>
      <c r="I1023" s="107"/>
      <c r="J1023" s="67">
        <v>282.32</v>
      </c>
    </row>
    <row r="1024" spans="1:10" ht="15" thickBot="1" x14ac:dyDescent="0.25">
      <c r="A1024" s="76"/>
      <c r="B1024" s="76"/>
      <c r="C1024" s="76"/>
      <c r="D1024" s="76"/>
      <c r="E1024" s="76"/>
      <c r="F1024" s="76"/>
      <c r="G1024" s="76" t="s">
        <v>353</v>
      </c>
      <c r="H1024" s="65">
        <v>200</v>
      </c>
      <c r="I1024" s="76" t="s">
        <v>354</v>
      </c>
      <c r="J1024" s="77">
        <v>56464</v>
      </c>
    </row>
    <row r="1025" spans="1:10" ht="15" thickTop="1" x14ac:dyDescent="0.2">
      <c r="A1025" s="56"/>
      <c r="B1025" s="56"/>
      <c r="C1025" s="56"/>
      <c r="D1025" s="56"/>
      <c r="E1025" s="56"/>
      <c r="F1025" s="56"/>
      <c r="G1025" s="56"/>
      <c r="H1025" s="56"/>
      <c r="I1025" s="56"/>
      <c r="J1025" s="56"/>
    </row>
    <row r="1026" spans="1:10" ht="15" x14ac:dyDescent="0.2">
      <c r="A1026" s="79" t="s">
        <v>313</v>
      </c>
      <c r="B1026" s="84" t="s">
        <v>6</v>
      </c>
      <c r="C1026" s="79" t="s">
        <v>7</v>
      </c>
      <c r="D1026" s="79" t="s">
        <v>8</v>
      </c>
      <c r="E1026" s="96" t="s">
        <v>344</v>
      </c>
      <c r="F1026" s="97"/>
      <c r="G1026" s="85" t="s">
        <v>9</v>
      </c>
      <c r="H1026" s="84" t="s">
        <v>10</v>
      </c>
      <c r="I1026" s="84" t="s">
        <v>11</v>
      </c>
      <c r="J1026" s="84" t="s">
        <v>13</v>
      </c>
    </row>
    <row r="1027" spans="1:10" ht="38.25" x14ac:dyDescent="0.2">
      <c r="A1027" s="80" t="s">
        <v>345</v>
      </c>
      <c r="B1027" s="53" t="s">
        <v>314</v>
      </c>
      <c r="C1027" s="80" t="s">
        <v>23</v>
      </c>
      <c r="D1027" s="80" t="s">
        <v>315</v>
      </c>
      <c r="E1027" s="98" t="s">
        <v>746</v>
      </c>
      <c r="F1027" s="99"/>
      <c r="G1027" s="52" t="s">
        <v>297</v>
      </c>
      <c r="H1027" s="55">
        <v>1</v>
      </c>
      <c r="I1027" s="54">
        <v>257.93</v>
      </c>
      <c r="J1027" s="54">
        <v>257.93</v>
      </c>
    </row>
    <row r="1028" spans="1:10" ht="38.25" x14ac:dyDescent="0.2">
      <c r="A1028" s="82" t="s">
        <v>346</v>
      </c>
      <c r="B1028" s="62" t="s">
        <v>749</v>
      </c>
      <c r="C1028" s="82" t="s">
        <v>23</v>
      </c>
      <c r="D1028" s="82" t="s">
        <v>750</v>
      </c>
      <c r="E1028" s="108" t="s">
        <v>472</v>
      </c>
      <c r="F1028" s="109"/>
      <c r="G1028" s="61" t="s">
        <v>41</v>
      </c>
      <c r="H1028" s="64">
        <v>1.3999999999999999E-4</v>
      </c>
      <c r="I1028" s="63">
        <v>912213.66</v>
      </c>
      <c r="J1028" s="63">
        <v>127.7</v>
      </c>
    </row>
    <row r="1029" spans="1:10" x14ac:dyDescent="0.2">
      <c r="A1029" s="82" t="s">
        <v>346</v>
      </c>
      <c r="B1029" s="62" t="s">
        <v>747</v>
      </c>
      <c r="C1029" s="82" t="s">
        <v>23</v>
      </c>
      <c r="D1029" s="82" t="s">
        <v>748</v>
      </c>
      <c r="E1029" s="108" t="s">
        <v>358</v>
      </c>
      <c r="F1029" s="109"/>
      <c r="G1029" s="61" t="s">
        <v>297</v>
      </c>
      <c r="H1029" s="64">
        <v>1</v>
      </c>
      <c r="I1029" s="63">
        <v>24.73</v>
      </c>
      <c r="J1029" s="63">
        <v>24.73</v>
      </c>
    </row>
    <row r="1030" spans="1:10" x14ac:dyDescent="0.2">
      <c r="A1030" s="82" t="s">
        <v>346</v>
      </c>
      <c r="B1030" s="62" t="s">
        <v>727</v>
      </c>
      <c r="C1030" s="82" t="s">
        <v>23</v>
      </c>
      <c r="D1030" s="82" t="s">
        <v>728</v>
      </c>
      <c r="E1030" s="108" t="s">
        <v>363</v>
      </c>
      <c r="F1030" s="109"/>
      <c r="G1030" s="61" t="s">
        <v>662</v>
      </c>
      <c r="H1030" s="64">
        <v>16.8</v>
      </c>
      <c r="I1030" s="63">
        <v>6.28</v>
      </c>
      <c r="J1030" s="63">
        <v>105.5</v>
      </c>
    </row>
    <row r="1031" spans="1:10" x14ac:dyDescent="0.2">
      <c r="A1031" s="81"/>
      <c r="B1031" s="81"/>
      <c r="C1031" s="81"/>
      <c r="D1031" s="81"/>
      <c r="E1031" s="81" t="s">
        <v>348</v>
      </c>
      <c r="F1031" s="67">
        <v>24.73</v>
      </c>
      <c r="G1031" s="81" t="s">
        <v>349</v>
      </c>
      <c r="H1031" s="67">
        <v>0</v>
      </c>
      <c r="I1031" s="81" t="s">
        <v>350</v>
      </c>
      <c r="J1031" s="67">
        <v>24.73</v>
      </c>
    </row>
    <row r="1032" spans="1:10" x14ac:dyDescent="0.2">
      <c r="A1032" s="81"/>
      <c r="B1032" s="81"/>
      <c r="C1032" s="81"/>
      <c r="D1032" s="81"/>
      <c r="E1032" s="81" t="s">
        <v>351</v>
      </c>
      <c r="F1032" s="67">
        <v>62.44</v>
      </c>
      <c r="G1032" s="81"/>
      <c r="H1032" s="107" t="s">
        <v>352</v>
      </c>
      <c r="I1032" s="107"/>
      <c r="J1032" s="67">
        <v>320.37</v>
      </c>
    </row>
    <row r="1033" spans="1:10" ht="15" thickBot="1" x14ac:dyDescent="0.25">
      <c r="A1033" s="76"/>
      <c r="B1033" s="76"/>
      <c r="C1033" s="76"/>
      <c r="D1033" s="76"/>
      <c r="E1033" s="76"/>
      <c r="F1033" s="76"/>
      <c r="G1033" s="76" t="s">
        <v>353</v>
      </c>
      <c r="H1033" s="65">
        <v>100</v>
      </c>
      <c r="I1033" s="76" t="s">
        <v>354</v>
      </c>
      <c r="J1033" s="77">
        <v>32037</v>
      </c>
    </row>
    <row r="1034" spans="1:10" ht="15" thickTop="1" x14ac:dyDescent="0.2">
      <c r="A1034" s="56"/>
      <c r="B1034" s="56"/>
      <c r="C1034" s="56"/>
      <c r="D1034" s="56"/>
      <c r="E1034" s="56"/>
      <c r="F1034" s="56"/>
      <c r="G1034" s="56"/>
      <c r="H1034" s="56"/>
      <c r="I1034" s="56"/>
      <c r="J1034" s="56"/>
    </row>
    <row r="1035" spans="1:10" ht="15" x14ac:dyDescent="0.2">
      <c r="A1035" s="79" t="s">
        <v>316</v>
      </c>
      <c r="B1035" s="84" t="s">
        <v>6</v>
      </c>
      <c r="C1035" s="79" t="s">
        <v>7</v>
      </c>
      <c r="D1035" s="79" t="s">
        <v>8</v>
      </c>
      <c r="E1035" s="96" t="s">
        <v>344</v>
      </c>
      <c r="F1035" s="97"/>
      <c r="G1035" s="85" t="s">
        <v>9</v>
      </c>
      <c r="H1035" s="84" t="s">
        <v>10</v>
      </c>
      <c r="I1035" s="84" t="s">
        <v>11</v>
      </c>
      <c r="J1035" s="84" t="s">
        <v>13</v>
      </c>
    </row>
    <row r="1036" spans="1:10" ht="51" x14ac:dyDescent="0.2">
      <c r="A1036" s="80" t="s">
        <v>345</v>
      </c>
      <c r="B1036" s="53" t="s">
        <v>317</v>
      </c>
      <c r="C1036" s="80" t="s">
        <v>79</v>
      </c>
      <c r="D1036" s="80" t="s">
        <v>318</v>
      </c>
      <c r="E1036" s="98" t="s">
        <v>522</v>
      </c>
      <c r="F1036" s="99"/>
      <c r="G1036" s="52" t="s">
        <v>319</v>
      </c>
      <c r="H1036" s="55">
        <v>1</v>
      </c>
      <c r="I1036" s="54">
        <v>700.44</v>
      </c>
      <c r="J1036" s="54">
        <v>700.44</v>
      </c>
    </row>
    <row r="1037" spans="1:10" ht="25.5" x14ac:dyDescent="0.2">
      <c r="A1037" s="82" t="s">
        <v>346</v>
      </c>
      <c r="B1037" s="62" t="s">
        <v>751</v>
      </c>
      <c r="C1037" s="82" t="s">
        <v>79</v>
      </c>
      <c r="D1037" s="82" t="s">
        <v>752</v>
      </c>
      <c r="E1037" s="108" t="s">
        <v>472</v>
      </c>
      <c r="F1037" s="109"/>
      <c r="G1037" s="61" t="s">
        <v>493</v>
      </c>
      <c r="H1037" s="64">
        <v>1.5</v>
      </c>
      <c r="I1037" s="63">
        <v>441.37</v>
      </c>
      <c r="J1037" s="63">
        <v>662.05</v>
      </c>
    </row>
    <row r="1038" spans="1:10" ht="25.5" x14ac:dyDescent="0.2">
      <c r="A1038" s="82" t="s">
        <v>346</v>
      </c>
      <c r="B1038" s="62" t="s">
        <v>753</v>
      </c>
      <c r="C1038" s="82" t="s">
        <v>79</v>
      </c>
      <c r="D1038" s="82" t="s">
        <v>752</v>
      </c>
      <c r="E1038" s="108" t="s">
        <v>472</v>
      </c>
      <c r="F1038" s="109"/>
      <c r="G1038" s="61" t="s">
        <v>500</v>
      </c>
      <c r="H1038" s="64">
        <v>0.5</v>
      </c>
      <c r="I1038" s="63">
        <v>76.78</v>
      </c>
      <c r="J1038" s="63">
        <v>38.39</v>
      </c>
    </row>
    <row r="1039" spans="1:10" x14ac:dyDescent="0.2">
      <c r="A1039" s="81"/>
      <c r="B1039" s="81"/>
      <c r="C1039" s="81"/>
      <c r="D1039" s="81"/>
      <c r="E1039" s="81" t="s">
        <v>348</v>
      </c>
      <c r="F1039" s="67">
        <v>0</v>
      </c>
      <c r="G1039" s="81" t="s">
        <v>349</v>
      </c>
      <c r="H1039" s="67">
        <v>0</v>
      </c>
      <c r="I1039" s="81" t="s">
        <v>350</v>
      </c>
      <c r="J1039" s="67">
        <v>0</v>
      </c>
    </row>
    <row r="1040" spans="1:10" x14ac:dyDescent="0.2">
      <c r="A1040" s="81"/>
      <c r="B1040" s="81"/>
      <c r="C1040" s="81"/>
      <c r="D1040" s="81"/>
      <c r="E1040" s="81" t="s">
        <v>351</v>
      </c>
      <c r="F1040" s="67">
        <v>169.57</v>
      </c>
      <c r="G1040" s="81"/>
      <c r="H1040" s="107" t="s">
        <v>352</v>
      </c>
      <c r="I1040" s="107"/>
      <c r="J1040" s="67">
        <v>870.01</v>
      </c>
    </row>
    <row r="1041" spans="1:10" ht="15" thickBot="1" x14ac:dyDescent="0.25">
      <c r="A1041" s="76"/>
      <c r="B1041" s="76"/>
      <c r="C1041" s="76"/>
      <c r="D1041" s="76"/>
      <c r="E1041" s="76"/>
      <c r="F1041" s="76"/>
      <c r="G1041" s="76" t="s">
        <v>353</v>
      </c>
      <c r="H1041" s="65">
        <v>50</v>
      </c>
      <c r="I1041" s="76" t="s">
        <v>354</v>
      </c>
      <c r="J1041" s="77">
        <v>43500.5</v>
      </c>
    </row>
    <row r="1042" spans="1:10" ht="15" thickTop="1" x14ac:dyDescent="0.2">
      <c r="A1042" s="56"/>
      <c r="B1042" s="56"/>
      <c r="C1042" s="56"/>
      <c r="D1042" s="56"/>
      <c r="E1042" s="56"/>
      <c r="F1042" s="56"/>
      <c r="G1042" s="56"/>
      <c r="H1042" s="56"/>
      <c r="I1042" s="56"/>
      <c r="J1042" s="56"/>
    </row>
    <row r="1043" spans="1:10" x14ac:dyDescent="0.2">
      <c r="A1043" s="78" t="s">
        <v>320</v>
      </c>
      <c r="B1043" s="78"/>
      <c r="C1043" s="78"/>
      <c r="D1043" s="78" t="s">
        <v>321</v>
      </c>
      <c r="E1043" s="78"/>
      <c r="F1043" s="94"/>
      <c r="G1043" s="95"/>
      <c r="H1043" s="69"/>
      <c r="I1043" s="78"/>
      <c r="J1043" s="51">
        <v>83764.320000000007</v>
      </c>
    </row>
    <row r="1044" spans="1:10" ht="15" x14ac:dyDescent="0.2">
      <c r="A1044" s="79" t="s">
        <v>322</v>
      </c>
      <c r="B1044" s="84" t="s">
        <v>6</v>
      </c>
      <c r="C1044" s="79" t="s">
        <v>7</v>
      </c>
      <c r="D1044" s="79" t="s">
        <v>8</v>
      </c>
      <c r="E1044" s="96" t="s">
        <v>344</v>
      </c>
      <c r="F1044" s="97"/>
      <c r="G1044" s="85" t="s">
        <v>9</v>
      </c>
      <c r="H1044" s="84" t="s">
        <v>10</v>
      </c>
      <c r="I1044" s="84" t="s">
        <v>11</v>
      </c>
      <c r="J1044" s="84" t="s">
        <v>13</v>
      </c>
    </row>
    <row r="1045" spans="1:10" ht="51" x14ac:dyDescent="0.2">
      <c r="A1045" s="80" t="s">
        <v>345</v>
      </c>
      <c r="B1045" s="53" t="s">
        <v>323</v>
      </c>
      <c r="C1045" s="80" t="s">
        <v>79</v>
      </c>
      <c r="D1045" s="80" t="s">
        <v>324</v>
      </c>
      <c r="E1045" s="98" t="s">
        <v>522</v>
      </c>
      <c r="F1045" s="99"/>
      <c r="G1045" s="52" t="s">
        <v>325</v>
      </c>
      <c r="H1045" s="55">
        <v>1</v>
      </c>
      <c r="I1045" s="54">
        <v>2809.91</v>
      </c>
      <c r="J1045" s="54">
        <v>2809.91</v>
      </c>
    </row>
    <row r="1046" spans="1:10" ht="25.5" x14ac:dyDescent="0.2">
      <c r="A1046" s="83" t="s">
        <v>380</v>
      </c>
      <c r="B1046" s="58" t="s">
        <v>754</v>
      </c>
      <c r="C1046" s="83" t="s">
        <v>23</v>
      </c>
      <c r="D1046" s="83" t="s">
        <v>755</v>
      </c>
      <c r="E1046" s="110" t="s">
        <v>756</v>
      </c>
      <c r="F1046" s="111"/>
      <c r="G1046" s="57" t="s">
        <v>48</v>
      </c>
      <c r="H1046" s="60">
        <v>1</v>
      </c>
      <c r="I1046" s="59">
        <v>2421.91</v>
      </c>
      <c r="J1046" s="59">
        <v>2421.91</v>
      </c>
    </row>
    <row r="1047" spans="1:10" x14ac:dyDescent="0.2">
      <c r="A1047" s="82" t="s">
        <v>346</v>
      </c>
      <c r="B1047" s="62" t="s">
        <v>757</v>
      </c>
      <c r="C1047" s="82" t="s">
        <v>119</v>
      </c>
      <c r="D1047" s="82" t="s">
        <v>758</v>
      </c>
      <c r="E1047" s="108" t="s">
        <v>363</v>
      </c>
      <c r="F1047" s="109"/>
      <c r="G1047" s="61" t="s">
        <v>662</v>
      </c>
      <c r="H1047" s="64">
        <v>80</v>
      </c>
      <c r="I1047" s="63">
        <v>4.8499999999999996</v>
      </c>
      <c r="J1047" s="63">
        <v>388</v>
      </c>
    </row>
    <row r="1048" spans="1:10" x14ac:dyDescent="0.2">
      <c r="A1048" s="81"/>
      <c r="B1048" s="81"/>
      <c r="C1048" s="81"/>
      <c r="D1048" s="81"/>
      <c r="E1048" s="81" t="s">
        <v>348</v>
      </c>
      <c r="F1048" s="67">
        <v>0</v>
      </c>
      <c r="G1048" s="81" t="s">
        <v>349</v>
      </c>
      <c r="H1048" s="67">
        <v>0</v>
      </c>
      <c r="I1048" s="81" t="s">
        <v>350</v>
      </c>
      <c r="J1048" s="67">
        <v>0</v>
      </c>
    </row>
    <row r="1049" spans="1:10" x14ac:dyDescent="0.2">
      <c r="A1049" s="81"/>
      <c r="B1049" s="81"/>
      <c r="C1049" s="81"/>
      <c r="D1049" s="81"/>
      <c r="E1049" s="81" t="s">
        <v>351</v>
      </c>
      <c r="F1049" s="67">
        <v>680.27</v>
      </c>
      <c r="G1049" s="81"/>
      <c r="H1049" s="107" t="s">
        <v>352</v>
      </c>
      <c r="I1049" s="107"/>
      <c r="J1049" s="67">
        <v>3490.18</v>
      </c>
    </row>
    <row r="1050" spans="1:10" ht="15" thickBot="1" x14ac:dyDescent="0.25">
      <c r="A1050" s="76"/>
      <c r="B1050" s="76"/>
      <c r="C1050" s="76"/>
      <c r="D1050" s="76"/>
      <c r="E1050" s="76"/>
      <c r="F1050" s="76"/>
      <c r="G1050" s="76" t="s">
        <v>353</v>
      </c>
      <c r="H1050" s="65">
        <v>24</v>
      </c>
      <c r="I1050" s="76" t="s">
        <v>354</v>
      </c>
      <c r="J1050" s="77">
        <v>83764.320000000007</v>
      </c>
    </row>
    <row r="1051" spans="1:10" ht="15" thickTop="1" x14ac:dyDescent="0.2">
      <c r="A1051" s="56"/>
      <c r="B1051" s="56"/>
      <c r="C1051" s="56"/>
      <c r="D1051" s="56"/>
      <c r="E1051" s="56"/>
      <c r="F1051" s="56"/>
      <c r="G1051" s="56"/>
      <c r="H1051" s="56"/>
      <c r="I1051" s="56"/>
      <c r="J1051" s="56"/>
    </row>
    <row r="1052" spans="1:10" x14ac:dyDescent="0.2">
      <c r="A1052" s="78" t="s">
        <v>326</v>
      </c>
      <c r="B1052" s="78"/>
      <c r="C1052" s="78"/>
      <c r="D1052" s="78" t="s">
        <v>327</v>
      </c>
      <c r="E1052" s="78"/>
      <c r="F1052" s="94"/>
      <c r="G1052" s="95"/>
      <c r="H1052" s="69"/>
      <c r="I1052" s="78"/>
      <c r="J1052" s="51">
        <v>47272.6</v>
      </c>
    </row>
    <row r="1053" spans="1:10" ht="15" x14ac:dyDescent="0.2">
      <c r="A1053" s="79" t="s">
        <v>328</v>
      </c>
      <c r="B1053" s="84" t="s">
        <v>6</v>
      </c>
      <c r="C1053" s="79" t="s">
        <v>7</v>
      </c>
      <c r="D1053" s="79" t="s">
        <v>8</v>
      </c>
      <c r="E1053" s="96" t="s">
        <v>344</v>
      </c>
      <c r="F1053" s="97"/>
      <c r="G1053" s="85" t="s">
        <v>9</v>
      </c>
      <c r="H1053" s="84" t="s">
        <v>10</v>
      </c>
      <c r="I1053" s="84" t="s">
        <v>11</v>
      </c>
      <c r="J1053" s="84" t="s">
        <v>13</v>
      </c>
    </row>
    <row r="1054" spans="1:10" ht="38.25" x14ac:dyDescent="0.2">
      <c r="A1054" s="80" t="s">
        <v>345</v>
      </c>
      <c r="B1054" s="53" t="s">
        <v>329</v>
      </c>
      <c r="C1054" s="80" t="s">
        <v>79</v>
      </c>
      <c r="D1054" s="80" t="s">
        <v>330</v>
      </c>
      <c r="E1054" s="98" t="s">
        <v>759</v>
      </c>
      <c r="F1054" s="99"/>
      <c r="G1054" s="52" t="s">
        <v>297</v>
      </c>
      <c r="H1054" s="55">
        <v>1</v>
      </c>
      <c r="I1054" s="54">
        <v>98.37</v>
      </c>
      <c r="J1054" s="54">
        <v>98.37</v>
      </c>
    </row>
    <row r="1055" spans="1:10" ht="25.5" x14ac:dyDescent="0.2">
      <c r="A1055" s="83" t="s">
        <v>380</v>
      </c>
      <c r="B1055" s="58" t="s">
        <v>760</v>
      </c>
      <c r="C1055" s="83" t="s">
        <v>119</v>
      </c>
      <c r="D1055" s="83" t="s">
        <v>761</v>
      </c>
      <c r="E1055" s="110" t="s">
        <v>507</v>
      </c>
      <c r="F1055" s="111"/>
      <c r="G1055" s="57" t="s">
        <v>297</v>
      </c>
      <c r="H1055" s="60">
        <v>2</v>
      </c>
      <c r="I1055" s="59">
        <v>19.649999999999999</v>
      </c>
      <c r="J1055" s="59">
        <v>39.299999999999997</v>
      </c>
    </row>
    <row r="1056" spans="1:10" ht="25.5" x14ac:dyDescent="0.2">
      <c r="A1056" s="83" t="s">
        <v>380</v>
      </c>
      <c r="B1056" s="58" t="s">
        <v>762</v>
      </c>
      <c r="C1056" s="83" t="s">
        <v>119</v>
      </c>
      <c r="D1056" s="83" t="s">
        <v>763</v>
      </c>
      <c r="E1056" s="110" t="s">
        <v>507</v>
      </c>
      <c r="F1056" s="111"/>
      <c r="G1056" s="57" t="s">
        <v>297</v>
      </c>
      <c r="H1056" s="60">
        <v>1</v>
      </c>
      <c r="I1056" s="59">
        <v>41.41</v>
      </c>
      <c r="J1056" s="59">
        <v>41.41</v>
      </c>
    </row>
    <row r="1057" spans="1:10" ht="25.5" x14ac:dyDescent="0.2">
      <c r="A1057" s="83" t="s">
        <v>380</v>
      </c>
      <c r="B1057" s="58" t="s">
        <v>764</v>
      </c>
      <c r="C1057" s="83" t="s">
        <v>119</v>
      </c>
      <c r="D1057" s="83" t="s">
        <v>765</v>
      </c>
      <c r="E1057" s="110" t="s">
        <v>507</v>
      </c>
      <c r="F1057" s="111"/>
      <c r="G1057" s="57" t="s">
        <v>297</v>
      </c>
      <c r="H1057" s="60">
        <v>0.14860000000000001</v>
      </c>
      <c r="I1057" s="59">
        <v>118.89</v>
      </c>
      <c r="J1057" s="59">
        <v>17.66</v>
      </c>
    </row>
    <row r="1058" spans="1:10" x14ac:dyDescent="0.2">
      <c r="A1058" s="81"/>
      <c r="B1058" s="81"/>
      <c r="C1058" s="81"/>
      <c r="D1058" s="81"/>
      <c r="E1058" s="81" t="s">
        <v>348</v>
      </c>
      <c r="F1058" s="67">
        <v>92.52</v>
      </c>
      <c r="G1058" s="81" t="s">
        <v>349</v>
      </c>
      <c r="H1058" s="67">
        <v>0</v>
      </c>
      <c r="I1058" s="81" t="s">
        <v>350</v>
      </c>
      <c r="J1058" s="67">
        <v>92.52</v>
      </c>
    </row>
    <row r="1059" spans="1:10" x14ac:dyDescent="0.2">
      <c r="A1059" s="81"/>
      <c r="B1059" s="81"/>
      <c r="C1059" s="81"/>
      <c r="D1059" s="81"/>
      <c r="E1059" s="81" t="s">
        <v>351</v>
      </c>
      <c r="F1059" s="67">
        <v>23.81</v>
      </c>
      <c r="G1059" s="81"/>
      <c r="H1059" s="107" t="s">
        <v>352</v>
      </c>
      <c r="I1059" s="107"/>
      <c r="J1059" s="67">
        <v>122.18</v>
      </c>
    </row>
    <row r="1060" spans="1:10" ht="15" thickBot="1" x14ac:dyDescent="0.25">
      <c r="A1060" s="76"/>
      <c r="B1060" s="76"/>
      <c r="C1060" s="76"/>
      <c r="D1060" s="76"/>
      <c r="E1060" s="76"/>
      <c r="F1060" s="76"/>
      <c r="G1060" s="76" t="s">
        <v>353</v>
      </c>
      <c r="H1060" s="65">
        <v>220</v>
      </c>
      <c r="I1060" s="76" t="s">
        <v>354</v>
      </c>
      <c r="J1060" s="77">
        <v>26879.599999999999</v>
      </c>
    </row>
    <row r="1061" spans="1:10" ht="15" thickTop="1" x14ac:dyDescent="0.2">
      <c r="A1061" s="56"/>
      <c r="B1061" s="56"/>
      <c r="C1061" s="56"/>
      <c r="D1061" s="56"/>
      <c r="E1061" s="56"/>
      <c r="F1061" s="56"/>
      <c r="G1061" s="56"/>
      <c r="H1061" s="56"/>
      <c r="I1061" s="56"/>
      <c r="J1061" s="56"/>
    </row>
    <row r="1062" spans="1:10" ht="15" x14ac:dyDescent="0.2">
      <c r="A1062" s="79" t="s">
        <v>331</v>
      </c>
      <c r="B1062" s="84" t="s">
        <v>6</v>
      </c>
      <c r="C1062" s="79" t="s">
        <v>7</v>
      </c>
      <c r="D1062" s="79" t="s">
        <v>8</v>
      </c>
      <c r="E1062" s="96" t="s">
        <v>344</v>
      </c>
      <c r="F1062" s="97"/>
      <c r="G1062" s="85" t="s">
        <v>9</v>
      </c>
      <c r="H1062" s="84" t="s">
        <v>10</v>
      </c>
      <c r="I1062" s="84" t="s">
        <v>11</v>
      </c>
      <c r="J1062" s="84" t="s">
        <v>13</v>
      </c>
    </row>
    <row r="1063" spans="1:10" x14ac:dyDescent="0.2">
      <c r="A1063" s="80" t="s">
        <v>345</v>
      </c>
      <c r="B1063" s="53" t="s">
        <v>332</v>
      </c>
      <c r="C1063" s="80" t="s">
        <v>23</v>
      </c>
      <c r="D1063" s="80" t="s">
        <v>333</v>
      </c>
      <c r="E1063" s="98">
        <v>1.1200000000000001</v>
      </c>
      <c r="F1063" s="99"/>
      <c r="G1063" s="52" t="s">
        <v>41</v>
      </c>
      <c r="H1063" s="55">
        <v>1</v>
      </c>
      <c r="I1063" s="54">
        <v>328.37</v>
      </c>
      <c r="J1063" s="54">
        <v>328.37</v>
      </c>
    </row>
    <row r="1064" spans="1:10" x14ac:dyDescent="0.2">
      <c r="A1064" s="82" t="s">
        <v>346</v>
      </c>
      <c r="B1064" s="62" t="s">
        <v>770</v>
      </c>
      <c r="C1064" s="82" t="s">
        <v>23</v>
      </c>
      <c r="D1064" s="82" t="s">
        <v>771</v>
      </c>
      <c r="E1064" s="108" t="s">
        <v>472</v>
      </c>
      <c r="F1064" s="109"/>
      <c r="G1064" s="61" t="s">
        <v>48</v>
      </c>
      <c r="H1064" s="64">
        <v>0.01</v>
      </c>
      <c r="I1064" s="63">
        <v>2421.91</v>
      </c>
      <c r="J1064" s="63">
        <v>24.21</v>
      </c>
    </row>
    <row r="1065" spans="1:10" x14ac:dyDescent="0.2">
      <c r="A1065" s="82" t="s">
        <v>346</v>
      </c>
      <c r="B1065" s="62" t="s">
        <v>772</v>
      </c>
      <c r="C1065" s="82" t="s">
        <v>23</v>
      </c>
      <c r="D1065" s="82" t="s">
        <v>773</v>
      </c>
      <c r="E1065" s="108" t="s">
        <v>363</v>
      </c>
      <c r="F1065" s="109"/>
      <c r="G1065" s="61" t="s">
        <v>662</v>
      </c>
      <c r="H1065" s="64">
        <v>1</v>
      </c>
      <c r="I1065" s="63">
        <v>3.23</v>
      </c>
      <c r="J1065" s="63">
        <v>3.23</v>
      </c>
    </row>
    <row r="1066" spans="1:10" x14ac:dyDescent="0.2">
      <c r="A1066" s="82" t="s">
        <v>346</v>
      </c>
      <c r="B1066" s="62" t="s">
        <v>768</v>
      </c>
      <c r="C1066" s="82" t="s">
        <v>23</v>
      </c>
      <c r="D1066" s="82" t="s">
        <v>769</v>
      </c>
      <c r="E1066" s="108" t="s">
        <v>358</v>
      </c>
      <c r="F1066" s="109"/>
      <c r="G1066" s="61" t="s">
        <v>297</v>
      </c>
      <c r="H1066" s="64">
        <v>1.7</v>
      </c>
      <c r="I1066" s="63">
        <v>25.11</v>
      </c>
      <c r="J1066" s="63">
        <v>42.68</v>
      </c>
    </row>
    <row r="1067" spans="1:10" x14ac:dyDescent="0.2">
      <c r="A1067" s="82" t="s">
        <v>346</v>
      </c>
      <c r="B1067" s="62" t="s">
        <v>766</v>
      </c>
      <c r="C1067" s="82" t="s">
        <v>23</v>
      </c>
      <c r="D1067" s="82" t="s">
        <v>767</v>
      </c>
      <c r="E1067" s="108" t="s">
        <v>358</v>
      </c>
      <c r="F1067" s="109"/>
      <c r="G1067" s="61" t="s">
        <v>48</v>
      </c>
      <c r="H1067" s="64">
        <v>1.1351E-2</v>
      </c>
      <c r="I1067" s="63">
        <v>20523.080000000002</v>
      </c>
      <c r="J1067" s="63">
        <v>232.95</v>
      </c>
    </row>
    <row r="1068" spans="1:10" x14ac:dyDescent="0.2">
      <c r="A1068" s="82" t="s">
        <v>346</v>
      </c>
      <c r="B1068" s="62" t="s">
        <v>776</v>
      </c>
      <c r="C1068" s="82" t="s">
        <v>23</v>
      </c>
      <c r="D1068" s="82" t="s">
        <v>777</v>
      </c>
      <c r="E1068" s="108" t="s">
        <v>363</v>
      </c>
      <c r="F1068" s="109"/>
      <c r="G1068" s="61" t="s">
        <v>41</v>
      </c>
      <c r="H1068" s="64">
        <v>10</v>
      </c>
      <c r="I1068" s="63">
        <v>1.5</v>
      </c>
      <c r="J1068" s="63">
        <v>15</v>
      </c>
    </row>
    <row r="1069" spans="1:10" x14ac:dyDescent="0.2">
      <c r="A1069" s="82" t="s">
        <v>346</v>
      </c>
      <c r="B1069" s="62" t="s">
        <v>780</v>
      </c>
      <c r="C1069" s="82" t="s">
        <v>23</v>
      </c>
      <c r="D1069" s="82" t="s">
        <v>781</v>
      </c>
      <c r="E1069" s="108" t="s">
        <v>363</v>
      </c>
      <c r="F1069" s="109"/>
      <c r="G1069" s="61" t="s">
        <v>41</v>
      </c>
      <c r="H1069" s="64">
        <v>3</v>
      </c>
      <c r="I1069" s="63">
        <v>0.6</v>
      </c>
      <c r="J1069" s="63">
        <v>1.8</v>
      </c>
    </row>
    <row r="1070" spans="1:10" s="71" customFormat="1" x14ac:dyDescent="0.2">
      <c r="A1070" s="82" t="s">
        <v>346</v>
      </c>
      <c r="B1070" s="62" t="s">
        <v>774</v>
      </c>
      <c r="C1070" s="82" t="s">
        <v>23</v>
      </c>
      <c r="D1070" s="82" t="s">
        <v>775</v>
      </c>
      <c r="E1070" s="108" t="s">
        <v>363</v>
      </c>
      <c r="F1070" s="109"/>
      <c r="G1070" s="61" t="s">
        <v>41</v>
      </c>
      <c r="H1070" s="64">
        <v>1</v>
      </c>
      <c r="I1070" s="63">
        <v>4</v>
      </c>
      <c r="J1070" s="63">
        <v>4</v>
      </c>
    </row>
    <row r="1071" spans="1:10" s="71" customFormat="1" x14ac:dyDescent="0.2">
      <c r="A1071" s="82" t="s">
        <v>346</v>
      </c>
      <c r="B1071" s="62" t="s">
        <v>778</v>
      </c>
      <c r="C1071" s="82" t="s">
        <v>23</v>
      </c>
      <c r="D1071" s="82" t="s">
        <v>779</v>
      </c>
      <c r="E1071" s="108" t="s">
        <v>363</v>
      </c>
      <c r="F1071" s="109"/>
      <c r="G1071" s="61" t="s">
        <v>41</v>
      </c>
      <c r="H1071" s="64">
        <v>30</v>
      </c>
      <c r="I1071" s="63">
        <v>0.15</v>
      </c>
      <c r="J1071" s="63">
        <v>4.5</v>
      </c>
    </row>
    <row r="1072" spans="1:10" s="71" customFormat="1" x14ac:dyDescent="0.2">
      <c r="A1072" s="81"/>
      <c r="B1072" s="81"/>
      <c r="C1072" s="81"/>
      <c r="D1072" s="81"/>
      <c r="E1072" s="81" t="s">
        <v>348</v>
      </c>
      <c r="F1072" s="67">
        <v>275.63</v>
      </c>
      <c r="G1072" s="81" t="s">
        <v>349</v>
      </c>
      <c r="H1072" s="67">
        <v>0</v>
      </c>
      <c r="I1072" s="81" t="s">
        <v>350</v>
      </c>
      <c r="J1072" s="67">
        <v>275.63</v>
      </c>
    </row>
    <row r="1073" spans="1:10" x14ac:dyDescent="0.2">
      <c r="A1073" s="81"/>
      <c r="B1073" s="81"/>
      <c r="C1073" s="81"/>
      <c r="D1073" s="81"/>
      <c r="E1073" s="81" t="s">
        <v>351</v>
      </c>
      <c r="F1073" s="67">
        <v>79.489999999999995</v>
      </c>
      <c r="G1073" s="81"/>
      <c r="H1073" s="107" t="s">
        <v>352</v>
      </c>
      <c r="I1073" s="107"/>
      <c r="J1073" s="67">
        <v>407.86</v>
      </c>
    </row>
    <row r="1074" spans="1:10" ht="15" thickBot="1" x14ac:dyDescent="0.25">
      <c r="A1074" s="76"/>
      <c r="B1074" s="76"/>
      <c r="C1074" s="76"/>
      <c r="D1074" s="76"/>
      <c r="E1074" s="76"/>
      <c r="F1074" s="76"/>
      <c r="G1074" s="76" t="s">
        <v>353</v>
      </c>
      <c r="H1074" s="65">
        <v>50</v>
      </c>
      <c r="I1074" s="76" t="s">
        <v>354</v>
      </c>
      <c r="J1074" s="77">
        <v>20393</v>
      </c>
    </row>
    <row r="1075" spans="1:10" ht="15" thickTop="1" x14ac:dyDescent="0.2">
      <c r="A1075" s="56"/>
      <c r="B1075" s="56"/>
      <c r="C1075" s="56"/>
      <c r="D1075" s="56"/>
      <c r="E1075" s="56"/>
      <c r="F1075" s="56"/>
      <c r="G1075" s="56"/>
      <c r="H1075" s="56"/>
      <c r="I1075" s="56"/>
      <c r="J1075" s="56"/>
    </row>
    <row r="1076" spans="1:10" x14ac:dyDescent="0.2">
      <c r="A1076" s="78" t="s">
        <v>334</v>
      </c>
      <c r="B1076" s="78"/>
      <c r="C1076" s="78"/>
      <c r="D1076" s="78" t="s">
        <v>335</v>
      </c>
      <c r="E1076" s="78"/>
      <c r="F1076" s="94"/>
      <c r="G1076" s="95"/>
      <c r="H1076" s="69"/>
      <c r="I1076" s="78"/>
      <c r="J1076" s="51">
        <v>5462419.7599999998</v>
      </c>
    </row>
    <row r="1077" spans="1:10" ht="15" x14ac:dyDescent="0.2">
      <c r="A1077" s="79"/>
      <c r="B1077" s="84" t="s">
        <v>6</v>
      </c>
      <c r="C1077" s="79" t="s">
        <v>7</v>
      </c>
      <c r="D1077" s="79" t="s">
        <v>8</v>
      </c>
      <c r="E1077" s="96" t="s">
        <v>344</v>
      </c>
      <c r="F1077" s="97"/>
      <c r="G1077" s="85" t="s">
        <v>9</v>
      </c>
      <c r="H1077" s="84" t="s">
        <v>10</v>
      </c>
      <c r="I1077" s="84" t="s">
        <v>11</v>
      </c>
      <c r="J1077" s="84" t="s">
        <v>13</v>
      </c>
    </row>
    <row r="1078" spans="1:10" ht="25.5" x14ac:dyDescent="0.2">
      <c r="A1078" s="80" t="s">
        <v>346</v>
      </c>
      <c r="B1078" s="53" t="s">
        <v>337</v>
      </c>
      <c r="C1078" s="80" t="s">
        <v>79</v>
      </c>
      <c r="D1078" s="80" t="s">
        <v>338</v>
      </c>
      <c r="E1078" s="98" t="s">
        <v>782</v>
      </c>
      <c r="F1078" s="99"/>
      <c r="G1078" s="52" t="s">
        <v>41</v>
      </c>
      <c r="H1078" s="55">
        <v>1</v>
      </c>
      <c r="I1078" s="54">
        <v>4397729.46</v>
      </c>
      <c r="J1078" s="54">
        <v>4397729.46</v>
      </c>
    </row>
    <row r="1079" spans="1:10" x14ac:dyDescent="0.2">
      <c r="A1079" s="81"/>
      <c r="B1079" s="81"/>
      <c r="C1079" s="81"/>
      <c r="D1079" s="81"/>
      <c r="E1079" s="81" t="s">
        <v>348</v>
      </c>
      <c r="F1079" s="67">
        <v>0</v>
      </c>
      <c r="G1079" s="81" t="s">
        <v>349</v>
      </c>
      <c r="H1079" s="67">
        <v>0</v>
      </c>
      <c r="I1079" s="81" t="s">
        <v>350</v>
      </c>
      <c r="J1079" s="67">
        <v>0</v>
      </c>
    </row>
    <row r="1080" spans="1:10" x14ac:dyDescent="0.2">
      <c r="A1080" s="81"/>
      <c r="B1080" s="81"/>
      <c r="C1080" s="81"/>
      <c r="D1080" s="81"/>
      <c r="E1080" s="81" t="s">
        <v>351</v>
      </c>
      <c r="F1080" s="67">
        <v>1064690.3</v>
      </c>
      <c r="G1080" s="81"/>
      <c r="H1080" s="107" t="s">
        <v>352</v>
      </c>
      <c r="I1080" s="107"/>
      <c r="J1080" s="67">
        <v>5462419.7599999998</v>
      </c>
    </row>
    <row r="1081" spans="1:10" x14ac:dyDescent="0.2">
      <c r="A1081" s="76"/>
      <c r="B1081" s="76"/>
      <c r="C1081" s="76"/>
      <c r="D1081" s="76"/>
      <c r="E1081" s="76"/>
      <c r="F1081" s="76"/>
      <c r="G1081" s="76" t="s">
        <v>353</v>
      </c>
      <c r="H1081" s="65">
        <v>1</v>
      </c>
      <c r="I1081" s="76" t="s">
        <v>354</v>
      </c>
      <c r="J1081" s="77">
        <v>5462419.7599999998</v>
      </c>
    </row>
    <row r="1084" spans="1:10" ht="15" x14ac:dyDescent="0.25">
      <c r="D1084" s="192" t="s">
        <v>914</v>
      </c>
    </row>
    <row r="1085" spans="1:10" ht="15" x14ac:dyDescent="0.25">
      <c r="D1085" s="192" t="s">
        <v>917</v>
      </c>
    </row>
    <row r="1086" spans="1:10" ht="15" x14ac:dyDescent="0.25">
      <c r="D1086" s="192" t="s">
        <v>921</v>
      </c>
    </row>
    <row r="1087" spans="1:10" s="75" customFormat="1" x14ac:dyDescent="0.2">
      <c r="A1087" s="107"/>
      <c r="B1087" s="191"/>
      <c r="C1087" s="191"/>
      <c r="D1087" s="191"/>
      <c r="E1087" s="191"/>
      <c r="F1087" s="191"/>
      <c r="G1087" s="191"/>
      <c r="H1087" s="191"/>
      <c r="I1087" s="191"/>
      <c r="J1087" s="191"/>
    </row>
  </sheetData>
  <mergeCells count="11">
    <mergeCell ref="A5:J5"/>
    <mergeCell ref="A1:J1"/>
    <mergeCell ref="C3:D3"/>
    <mergeCell ref="E3:F3"/>
    <mergeCell ref="G3:H3"/>
    <mergeCell ref="I3:J3"/>
    <mergeCell ref="H4:J4"/>
    <mergeCell ref="C2:D2"/>
    <mergeCell ref="E2:F2"/>
    <mergeCell ref="G2:H2"/>
    <mergeCell ref="I2:J2"/>
  </mergeCells>
  <pageMargins left="0.51181102362204722" right="0.51181102362204722" top="0.98425196850393704" bottom="0.98425196850393704" header="0.51181102362204722" footer="0.51181102362204722"/>
  <pageSetup paperSize="9" scale="47" fitToHeight="0" orientation="portrait" r:id="rId1"/>
  <headerFooter>
    <oddHeader>&amp;L &amp;C &amp;R</oddHeader>
    <oddFooter>&amp;L &amp;C &amp;R</oddFooter>
  </headerFooter>
  <rowBreaks count="12" manualBreakCount="12">
    <brk id="63" max="16383" man="1"/>
    <brk id="132" max="16383" man="1"/>
    <brk id="215" max="16383" man="1"/>
    <brk id="296" max="16383" man="1"/>
    <brk id="359" max="16383" man="1"/>
    <brk id="428" max="16383" man="1"/>
    <brk id="505" max="16383" man="1"/>
    <brk id="578" max="16383" man="1"/>
    <brk id="647" max="16383" man="1"/>
    <brk id="890" max="9" man="1"/>
    <brk id="953" max="16383" man="1"/>
    <brk id="1027"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
  <sheetViews>
    <sheetView showGridLines="0" view="pageBreakPreview" topLeftCell="A10" zoomScaleSheetLayoutView="100" workbookViewId="0">
      <selection activeCell="I25" sqref="I25"/>
    </sheetView>
  </sheetViews>
  <sheetFormatPr defaultColWidth="9" defaultRowHeight="12.75" x14ac:dyDescent="0.2"/>
  <cols>
    <col min="1" max="1" width="22.625" style="23" customWidth="1"/>
    <col min="2" max="3" width="3.75" style="23" customWidth="1"/>
    <col min="4" max="4" width="9" style="23"/>
    <col min="5" max="5" width="6.25" style="23" customWidth="1"/>
    <col min="6" max="6" width="4" style="23" customWidth="1"/>
    <col min="7" max="7" width="5.375" style="23" customWidth="1"/>
    <col min="8" max="8" width="21.375" style="23" customWidth="1"/>
    <col min="9" max="9" width="7.875" style="23" customWidth="1"/>
    <col min="10" max="16384" width="9" style="23"/>
  </cols>
  <sheetData>
    <row r="1" spans="1:9" s="7" customFormat="1" ht="15" x14ac:dyDescent="0.2">
      <c r="A1" s="132" t="s">
        <v>339</v>
      </c>
      <c r="B1" s="132"/>
      <c r="C1" s="132"/>
      <c r="D1" s="132"/>
      <c r="E1" s="132"/>
      <c r="F1" s="132"/>
      <c r="G1" s="132"/>
      <c r="H1" s="132"/>
      <c r="I1" s="132"/>
    </row>
    <row r="2" spans="1:9" ht="15.75" customHeight="1" x14ac:dyDescent="0.2">
      <c r="B2" s="43" t="str">
        <f>'Orçamento Sintético'!D2</f>
        <v>Objeto:</v>
      </c>
    </row>
    <row r="3" spans="1:9" ht="100.5" customHeight="1" x14ac:dyDescent="0.25">
      <c r="A3" s="24"/>
      <c r="B3" s="174" t="str">
        <f>'Orçamento Sintético'!D3</f>
        <v>Registro de preço para futura e eventual contratação de empresa para execução de serviços de restauração, recuperação, melhoramento e construção de pavimentos em diversos logradouros públicos no município, com fornecimento de mão de obra, materiais e equipamentos.</v>
      </c>
      <c r="C3" s="174"/>
      <c r="D3" s="174"/>
      <c r="E3" s="174"/>
      <c r="F3" s="174"/>
      <c r="G3" s="174"/>
      <c r="H3" s="174"/>
      <c r="I3" s="174"/>
    </row>
    <row r="4" spans="1:9" ht="15" customHeight="1" x14ac:dyDescent="0.25">
      <c r="A4" s="24"/>
      <c r="B4" s="44"/>
      <c r="C4" s="44"/>
      <c r="D4" s="44"/>
      <c r="E4" s="44"/>
      <c r="F4" s="44"/>
      <c r="G4" s="44"/>
      <c r="H4" s="45"/>
      <c r="I4" s="46" t="s">
        <v>863</v>
      </c>
    </row>
    <row r="5" spans="1:9" ht="15" customHeight="1" x14ac:dyDescent="0.2">
      <c r="A5" s="148" t="s">
        <v>784</v>
      </c>
      <c r="B5" s="148"/>
      <c r="C5" s="148"/>
      <c r="D5" s="148"/>
      <c r="E5" s="148"/>
      <c r="F5" s="148"/>
      <c r="G5" s="148"/>
      <c r="H5" s="148"/>
      <c r="I5" s="148"/>
    </row>
    <row r="6" spans="1:9" ht="15" thickBot="1" x14ac:dyDescent="0.25">
      <c r="A6" s="149" t="s">
        <v>785</v>
      </c>
      <c r="B6" s="150"/>
      <c r="C6" s="150"/>
      <c r="D6" s="150"/>
      <c r="E6" s="150"/>
      <c r="F6" s="150"/>
      <c r="G6" s="150"/>
      <c r="H6" s="150"/>
      <c r="I6" s="151"/>
    </row>
    <row r="7" spans="1:9" x14ac:dyDescent="0.2">
      <c r="A7" s="152" t="s">
        <v>786</v>
      </c>
      <c r="B7" s="154" t="s">
        <v>787</v>
      </c>
      <c r="C7" s="155"/>
      <c r="D7" s="155"/>
      <c r="E7" s="155"/>
      <c r="F7" s="155"/>
      <c r="G7" s="156"/>
      <c r="H7" s="160" t="s">
        <v>788</v>
      </c>
      <c r="I7" s="161"/>
    </row>
    <row r="8" spans="1:9" x14ac:dyDescent="0.2">
      <c r="A8" s="153"/>
      <c r="B8" s="157"/>
      <c r="C8" s="158"/>
      <c r="D8" s="158"/>
      <c r="E8" s="158"/>
      <c r="F8" s="158"/>
      <c r="G8" s="159"/>
      <c r="H8" s="162"/>
      <c r="I8" s="163"/>
    </row>
    <row r="9" spans="1:9" ht="15" x14ac:dyDescent="0.2">
      <c r="A9" s="25" t="s">
        <v>789</v>
      </c>
      <c r="B9" s="26" t="s">
        <v>790</v>
      </c>
      <c r="C9" s="144">
        <v>3.7999999999999999E-2</v>
      </c>
      <c r="D9" s="144"/>
      <c r="E9" s="27" t="s">
        <v>791</v>
      </c>
      <c r="F9" s="144">
        <v>4.6699999999999998E-2</v>
      </c>
      <c r="G9" s="145"/>
      <c r="H9" s="28" t="s">
        <v>789</v>
      </c>
      <c r="I9" s="29">
        <v>4.6699999999999998E-2</v>
      </c>
    </row>
    <row r="10" spans="1:9" ht="15" x14ac:dyDescent="0.2">
      <c r="A10" s="30" t="s">
        <v>792</v>
      </c>
      <c r="B10" s="31" t="s">
        <v>790</v>
      </c>
      <c r="C10" s="146">
        <v>3.2000000000000002E-3</v>
      </c>
      <c r="D10" s="146"/>
      <c r="E10" s="32" t="s">
        <v>791</v>
      </c>
      <c r="F10" s="146">
        <v>7.4000000000000003E-3</v>
      </c>
      <c r="G10" s="147"/>
      <c r="H10" s="33" t="s">
        <v>792</v>
      </c>
      <c r="I10" s="34">
        <v>7.4000000000000003E-3</v>
      </c>
    </row>
    <row r="11" spans="1:9" ht="15" x14ac:dyDescent="0.2">
      <c r="A11" s="30" t="s">
        <v>793</v>
      </c>
      <c r="B11" s="31" t="s">
        <v>790</v>
      </c>
      <c r="C11" s="146">
        <v>5.0000000000000001E-3</v>
      </c>
      <c r="D11" s="146"/>
      <c r="E11" s="32" t="s">
        <v>791</v>
      </c>
      <c r="F11" s="146">
        <v>9.7000000000000003E-3</v>
      </c>
      <c r="G11" s="147"/>
      <c r="H11" s="33" t="s">
        <v>793</v>
      </c>
      <c r="I11" s="34">
        <v>5.5999999999999999E-3</v>
      </c>
    </row>
    <row r="12" spans="1:9" ht="15" x14ac:dyDescent="0.2">
      <c r="A12" s="30" t="s">
        <v>794</v>
      </c>
      <c r="B12" s="31" t="s">
        <v>790</v>
      </c>
      <c r="C12" s="146">
        <v>1.0200000000000001E-2</v>
      </c>
      <c r="D12" s="146"/>
      <c r="E12" s="32" t="s">
        <v>791</v>
      </c>
      <c r="F12" s="146">
        <v>1.21E-2</v>
      </c>
      <c r="G12" s="147"/>
      <c r="H12" s="33" t="s">
        <v>794</v>
      </c>
      <c r="I12" s="34">
        <v>1.21E-2</v>
      </c>
    </row>
    <row r="13" spans="1:9" ht="15" x14ac:dyDescent="0.2">
      <c r="A13" s="30" t="s">
        <v>795</v>
      </c>
      <c r="B13" s="31" t="s">
        <v>790</v>
      </c>
      <c r="C13" s="146">
        <v>6.6400000000000001E-2</v>
      </c>
      <c r="D13" s="146"/>
      <c r="E13" s="32" t="s">
        <v>791</v>
      </c>
      <c r="F13" s="146">
        <v>8.6900000000000005E-2</v>
      </c>
      <c r="G13" s="147"/>
      <c r="H13" s="33" t="s">
        <v>795</v>
      </c>
      <c r="I13" s="34">
        <v>8.6900000000000005E-2</v>
      </c>
    </row>
    <row r="14" spans="1:9" ht="15" x14ac:dyDescent="0.2">
      <c r="A14" s="30" t="s">
        <v>796</v>
      </c>
      <c r="B14" s="31" t="s">
        <v>790</v>
      </c>
      <c r="C14" s="146">
        <v>0.02</v>
      </c>
      <c r="D14" s="146"/>
      <c r="E14" s="32" t="s">
        <v>791</v>
      </c>
      <c r="F14" s="146">
        <v>0.05</v>
      </c>
      <c r="G14" s="147"/>
      <c r="H14" s="35" t="s">
        <v>797</v>
      </c>
      <c r="I14" s="34">
        <v>2.5000000000000001E-2</v>
      </c>
    </row>
    <row r="15" spans="1:9" ht="15" x14ac:dyDescent="0.2">
      <c r="A15" s="30" t="s">
        <v>798</v>
      </c>
      <c r="B15" s="31"/>
      <c r="C15" s="146"/>
      <c r="D15" s="146"/>
      <c r="E15" s="32"/>
      <c r="F15" s="146">
        <v>3.6499999999999998E-2</v>
      </c>
      <c r="G15" s="147"/>
      <c r="H15" s="35" t="s">
        <v>798</v>
      </c>
      <c r="I15" s="34">
        <v>3.6499999999999998E-2</v>
      </c>
    </row>
    <row r="16" spans="1:9" ht="15" x14ac:dyDescent="0.25">
      <c r="A16" s="36" t="s">
        <v>799</v>
      </c>
      <c r="B16" s="37"/>
      <c r="C16" s="180">
        <v>0</v>
      </c>
      <c r="D16" s="180"/>
      <c r="E16" s="38" t="s">
        <v>800</v>
      </c>
      <c r="F16" s="180">
        <v>4.4999999999999998E-2</v>
      </c>
      <c r="G16" s="181"/>
      <c r="H16" s="39" t="s">
        <v>801</v>
      </c>
      <c r="I16" s="40">
        <v>0</v>
      </c>
    </row>
    <row r="17" spans="1:11" ht="15" x14ac:dyDescent="0.2">
      <c r="A17" s="182" t="s">
        <v>802</v>
      </c>
      <c r="B17" s="183"/>
      <c r="C17" s="183"/>
      <c r="D17" s="183"/>
      <c r="E17" s="183"/>
      <c r="F17" s="183"/>
      <c r="G17" s="183"/>
      <c r="H17" s="183"/>
      <c r="I17" s="184"/>
    </row>
    <row r="18" spans="1:11" ht="15" x14ac:dyDescent="0.25">
      <c r="A18" s="25" t="s">
        <v>789</v>
      </c>
      <c r="B18" s="185" t="s">
        <v>803</v>
      </c>
      <c r="C18" s="186"/>
      <c r="D18" s="186"/>
      <c r="E18" s="186"/>
      <c r="F18" s="186"/>
      <c r="G18" s="186"/>
      <c r="H18" s="186"/>
      <c r="I18" s="187"/>
    </row>
    <row r="19" spans="1:11" ht="15" x14ac:dyDescent="0.25">
      <c r="A19" s="30" t="s">
        <v>792</v>
      </c>
      <c r="B19" s="170" t="s">
        <v>803</v>
      </c>
      <c r="C19" s="171"/>
      <c r="D19" s="171"/>
      <c r="E19" s="171"/>
      <c r="F19" s="171"/>
      <c r="G19" s="171"/>
      <c r="H19" s="171"/>
      <c r="I19" s="172"/>
    </row>
    <row r="20" spans="1:11" ht="15" x14ac:dyDescent="0.25">
      <c r="A20" s="30" t="s">
        <v>793</v>
      </c>
      <c r="B20" s="170" t="s">
        <v>803</v>
      </c>
      <c r="C20" s="171"/>
      <c r="D20" s="171"/>
      <c r="E20" s="171"/>
      <c r="F20" s="171"/>
      <c r="G20" s="171"/>
      <c r="H20" s="171"/>
      <c r="I20" s="172"/>
    </row>
    <row r="21" spans="1:11" ht="15" x14ac:dyDescent="0.25">
      <c r="A21" s="30" t="s">
        <v>794</v>
      </c>
      <c r="B21" s="170" t="s">
        <v>803</v>
      </c>
      <c r="C21" s="171"/>
      <c r="D21" s="171"/>
      <c r="E21" s="171"/>
      <c r="F21" s="171"/>
      <c r="G21" s="171"/>
      <c r="H21" s="171"/>
      <c r="I21" s="172"/>
    </row>
    <row r="22" spans="1:11" ht="15" x14ac:dyDescent="0.25">
      <c r="A22" s="30" t="s">
        <v>795</v>
      </c>
      <c r="B22" s="170" t="s">
        <v>803</v>
      </c>
      <c r="C22" s="171"/>
      <c r="D22" s="171"/>
      <c r="E22" s="171"/>
      <c r="F22" s="171"/>
      <c r="G22" s="171"/>
      <c r="H22" s="171"/>
      <c r="I22" s="172"/>
    </row>
    <row r="23" spans="1:11" ht="15" x14ac:dyDescent="0.25">
      <c r="A23" s="30" t="s">
        <v>797</v>
      </c>
      <c r="B23" s="170" t="s">
        <v>803</v>
      </c>
      <c r="C23" s="171"/>
      <c r="D23" s="171"/>
      <c r="E23" s="171"/>
      <c r="F23" s="171"/>
      <c r="G23" s="171"/>
      <c r="H23" s="171"/>
      <c r="I23" s="172"/>
    </row>
    <row r="24" spans="1:11" ht="15" x14ac:dyDescent="0.25">
      <c r="A24" s="36" t="s">
        <v>801</v>
      </c>
      <c r="B24" s="164" t="s">
        <v>803</v>
      </c>
      <c r="C24" s="165"/>
      <c r="D24" s="165"/>
      <c r="E24" s="165"/>
      <c r="F24" s="165"/>
      <c r="G24" s="165"/>
      <c r="H24" s="165"/>
      <c r="I24" s="166"/>
    </row>
    <row r="25" spans="1:11" ht="15.75" thickBot="1" x14ac:dyDescent="0.3">
      <c r="A25" s="41" t="s">
        <v>804</v>
      </c>
      <c r="B25" s="175" t="s">
        <v>805</v>
      </c>
      <c r="C25" s="176"/>
      <c r="D25" s="176"/>
      <c r="E25" s="176"/>
      <c r="F25" s="176"/>
      <c r="G25" s="176"/>
      <c r="H25" s="177"/>
      <c r="I25" s="42">
        <f>((1+I9+I10+I11)*(1+I12)*(1+I13))/(1-(I14+I16+I15))-1</f>
        <v>0.24211461262972844</v>
      </c>
    </row>
    <row r="26" spans="1:11" ht="14.25" x14ac:dyDescent="0.2">
      <c r="A26" s="178"/>
      <c r="B26" s="178"/>
      <c r="C26" s="178"/>
      <c r="D26" s="178"/>
      <c r="E26" s="178"/>
      <c r="F26" s="178"/>
      <c r="G26" s="178"/>
      <c r="H26" s="178"/>
      <c r="I26" s="178"/>
    </row>
    <row r="27" spans="1:11" ht="15" x14ac:dyDescent="0.25">
      <c r="A27" s="179"/>
      <c r="B27" s="179"/>
      <c r="C27" s="179"/>
      <c r="D27" s="179"/>
      <c r="E27" s="179"/>
      <c r="F27" s="179"/>
      <c r="G27" s="179"/>
      <c r="H27" s="179"/>
      <c r="I27" s="179"/>
    </row>
    <row r="28" spans="1:11" x14ac:dyDescent="0.2">
      <c r="A28" s="127"/>
      <c r="B28" s="169"/>
      <c r="C28" s="169"/>
      <c r="D28" s="169"/>
      <c r="E28" s="167" t="s">
        <v>914</v>
      </c>
      <c r="F28" s="173"/>
      <c r="G28" s="173"/>
      <c r="H28" s="173"/>
      <c r="I28" s="173"/>
      <c r="J28" s="173"/>
      <c r="K28" s="173"/>
    </row>
    <row r="29" spans="1:11" x14ac:dyDescent="0.2">
      <c r="B29" s="169"/>
      <c r="C29" s="169"/>
      <c r="D29" s="169"/>
      <c r="E29" s="167" t="s">
        <v>917</v>
      </c>
      <c r="F29" s="167"/>
      <c r="G29" s="167"/>
      <c r="H29" s="167"/>
      <c r="I29" s="167"/>
      <c r="J29" s="167"/>
      <c r="K29" s="167"/>
    </row>
    <row r="30" spans="1:11" x14ac:dyDescent="0.2">
      <c r="B30" s="169"/>
      <c r="C30" s="169"/>
      <c r="D30" s="169"/>
      <c r="E30" s="168" t="s">
        <v>915</v>
      </c>
      <c r="F30" s="168"/>
      <c r="G30" s="168"/>
      <c r="H30" s="168"/>
      <c r="I30" s="168"/>
      <c r="J30" s="168"/>
      <c r="K30" s="168"/>
    </row>
  </sheetData>
  <mergeCells count="38">
    <mergeCell ref="A1:I1"/>
    <mergeCell ref="B3:I3"/>
    <mergeCell ref="B25:H25"/>
    <mergeCell ref="A26:I26"/>
    <mergeCell ref="A27:I27"/>
    <mergeCell ref="C15:D15"/>
    <mergeCell ref="F15:G15"/>
    <mergeCell ref="C16:D16"/>
    <mergeCell ref="F16:G16"/>
    <mergeCell ref="A17:I17"/>
    <mergeCell ref="B18:I18"/>
    <mergeCell ref="C12:D12"/>
    <mergeCell ref="F12:G12"/>
    <mergeCell ref="C13:D13"/>
    <mergeCell ref="F13:G13"/>
    <mergeCell ref="C14:D14"/>
    <mergeCell ref="B24:I24"/>
    <mergeCell ref="E29:K29"/>
    <mergeCell ref="E30:K30"/>
    <mergeCell ref="B28:D30"/>
    <mergeCell ref="F14:G14"/>
    <mergeCell ref="B20:I20"/>
    <mergeCell ref="B21:I21"/>
    <mergeCell ref="B22:I22"/>
    <mergeCell ref="B23:I23"/>
    <mergeCell ref="B19:I19"/>
    <mergeCell ref="E28:K28"/>
    <mergeCell ref="A5:I5"/>
    <mergeCell ref="A6:I6"/>
    <mergeCell ref="A7:A8"/>
    <mergeCell ref="B7:G8"/>
    <mergeCell ref="H7:I8"/>
    <mergeCell ref="C9:D9"/>
    <mergeCell ref="F9:G9"/>
    <mergeCell ref="C10:D10"/>
    <mergeCell ref="F10:G10"/>
    <mergeCell ref="C11:D11"/>
    <mergeCell ref="F11:G11"/>
  </mergeCells>
  <conditionalFormatting sqref="I9:I15">
    <cfRule type="cellIs" dxfId="1" priority="2" stopIfTrue="1" operator="notBetween">
      <formula>C9</formula>
      <formula>F9</formula>
    </cfRule>
  </conditionalFormatting>
  <conditionalFormatting sqref="I16">
    <cfRule type="expression" dxfId="0" priority="3" stopIfTrue="1">
      <formula>$K$16&lt;&gt;0</formula>
    </cfRule>
  </conditionalFormatting>
  <dataValidations disablePrompts="1" count="2">
    <dataValidation allowBlank="1" showInputMessage="1" showErrorMessage="1" promptTitle="Encargos sociais" prompt="Para encargos sociais desonerados usar 2%." sqref="I16"/>
    <dataValidation allowBlank="1" showInputMessage="1" showErrorMessage="1" promptTitle="Fórnula TCU Acórdão 2622/2013" prompt="Rodovias, ferrovias, obras urbanas" sqref="B25:H25"/>
  </dataValidations>
  <printOptions horizontalCentered="1"/>
  <pageMargins left="0.51181102362204722" right="0.51181102362204722" top="0.78740157480314965" bottom="0.78740157480314965" header="0.31496062992125984" footer="0.31496062992125984"/>
  <pageSetup paperSize="9" scale="9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4</vt:i4>
      </vt:variant>
    </vt:vector>
  </HeadingPairs>
  <TitlesOfParts>
    <vt:vector size="7" baseType="lpstr">
      <vt:lpstr>Orçamento Sintético</vt:lpstr>
      <vt:lpstr>Orçamento Analítico </vt:lpstr>
      <vt:lpstr>BDI</vt:lpstr>
      <vt:lpstr>BDI!Area_de_impressao</vt:lpstr>
      <vt:lpstr>'Orçamento Analítico '!Area_de_impressao</vt:lpstr>
      <vt:lpstr>'Orçamento Sintético'!Area_de_impressao</vt:lpstr>
      <vt:lpstr>'Orçamento Sintético'!Titulos_de_impressao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Lincoln de Paula Marotta</cp:lastModifiedBy>
  <cp:revision>0</cp:revision>
  <cp:lastPrinted>2023-06-22T14:09:00Z</cp:lastPrinted>
  <dcterms:created xsi:type="dcterms:W3CDTF">2022-08-18T12:49:10Z</dcterms:created>
  <dcterms:modified xsi:type="dcterms:W3CDTF">2023-06-22T17:26:40Z</dcterms:modified>
</cp:coreProperties>
</file>