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lat Orçamento 2023\Flat Engenharia REV012\Licitações\Prefeitura de Santa Luzia - Gabião  2023\"/>
    </mc:Choice>
  </mc:AlternateContent>
  <xr:revisionPtr revIDLastSave="0" documentId="13_ncr:1_{3B96C3F9-9364-4A00-BD9E-CF6A1F01DBA9}" xr6:coauthVersionLast="47" xr6:coauthVersionMax="47" xr10:uidLastSave="{00000000-0000-0000-0000-000000000000}"/>
  <bookViews>
    <workbookView xWindow="0" yWindow="0" windowWidth="23040" windowHeight="12360" tabRatio="845" activeTab="3" xr2:uid="{00000000-000D-0000-FFFF-FFFF00000000}"/>
  </bookViews>
  <sheets>
    <sheet name="PLANILHA_RECONSTRUÇÃO" sheetId="36" r:id="rId1"/>
    <sheet name="COMPOSIÇÃO" sheetId="81" r:id="rId2"/>
    <sheet name="BDI" sheetId="78" r:id="rId3"/>
    <sheet name="CRONO_MG20-PINHÕES" sheetId="82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0" localSheetId="3">#REF!</definedName>
    <definedName name="\0">#REF!</definedName>
    <definedName name="_________________________esc15" localSheetId="3">#REF!</definedName>
    <definedName name="_________________________esc15">#REF!</definedName>
    <definedName name="_________________________esc4" localSheetId="3">#REF!</definedName>
    <definedName name="_________________________esc4">#REF!</definedName>
    <definedName name="_________________________esc6" localSheetId="3">#REF!</definedName>
    <definedName name="_________________________esc6">#REF!</definedName>
    <definedName name="________________________esc15" localSheetId="3">#REF!</definedName>
    <definedName name="________________________esc15">#REF!</definedName>
    <definedName name="________________________esc4" localSheetId="3">#REF!</definedName>
    <definedName name="________________________esc4">#REF!</definedName>
    <definedName name="________________________esc6" localSheetId="3">#REF!</definedName>
    <definedName name="________________________esc6">#REF!</definedName>
    <definedName name="_______________________esc15" localSheetId="3">#REF!</definedName>
    <definedName name="_______________________esc15">#REF!</definedName>
    <definedName name="_______________________esc4" localSheetId="3">#REF!</definedName>
    <definedName name="_______________________esc4">#REF!</definedName>
    <definedName name="_______________________esc6" localSheetId="3">#REF!</definedName>
    <definedName name="_______________________esc6">#REF!</definedName>
    <definedName name="______________________esc15" localSheetId="3">#REF!</definedName>
    <definedName name="______________________esc15">#REF!</definedName>
    <definedName name="______________________esc4" localSheetId="3">#REF!</definedName>
    <definedName name="______________________esc4">#REF!</definedName>
    <definedName name="______________________esc6" localSheetId="3">#REF!</definedName>
    <definedName name="______________________esc6">#REF!</definedName>
    <definedName name="____________________esc15" localSheetId="3">#REF!</definedName>
    <definedName name="____________________esc15">#REF!</definedName>
    <definedName name="____________________esc4" localSheetId="3">#REF!</definedName>
    <definedName name="____________________esc4">#REF!</definedName>
    <definedName name="____________________esc6" localSheetId="3">#REF!</definedName>
    <definedName name="____________________esc6">#REF!</definedName>
    <definedName name="___________________esc15" localSheetId="3">#REF!</definedName>
    <definedName name="___________________esc15">#REF!</definedName>
    <definedName name="___________________esc4" localSheetId="3">#REF!</definedName>
    <definedName name="___________________esc4">#REF!</definedName>
    <definedName name="___________________esc6" localSheetId="3">#REF!</definedName>
    <definedName name="___________________esc6">#REF!</definedName>
    <definedName name="__________________esc15" localSheetId="3">#REF!</definedName>
    <definedName name="__________________esc15">#REF!</definedName>
    <definedName name="__________________esc4" localSheetId="3">#REF!</definedName>
    <definedName name="__________________esc4">#REF!</definedName>
    <definedName name="__________________esc6" localSheetId="3">#REF!</definedName>
    <definedName name="__________________esc6">#REF!</definedName>
    <definedName name="_________________esc15" localSheetId="3">#REF!</definedName>
    <definedName name="_________________esc15">#REF!</definedName>
    <definedName name="_________________esc4" localSheetId="3">#REF!</definedName>
    <definedName name="_________________esc4">#REF!</definedName>
    <definedName name="_________________esc6" localSheetId="3">#REF!</definedName>
    <definedName name="_________________esc6">#REF!</definedName>
    <definedName name="_______________esc15" localSheetId="3">#REF!</definedName>
    <definedName name="_______________esc15">#REF!</definedName>
    <definedName name="_______________esc4" localSheetId="3">#REF!</definedName>
    <definedName name="_______________esc4">#REF!</definedName>
    <definedName name="_______________esc6" localSheetId="3">#REF!</definedName>
    <definedName name="_______________esc6">#REF!</definedName>
    <definedName name="______________esc15" localSheetId="3">#REF!</definedName>
    <definedName name="______________esc15">#REF!</definedName>
    <definedName name="______________esc4" localSheetId="3">#REF!</definedName>
    <definedName name="______________esc4">#REF!</definedName>
    <definedName name="______________esc6" localSheetId="3">#REF!</definedName>
    <definedName name="______________esc6">#REF!</definedName>
    <definedName name="_____________esc15" localSheetId="3">#REF!</definedName>
    <definedName name="_____________esc15">#REF!</definedName>
    <definedName name="_____________esc4" localSheetId="3">#REF!</definedName>
    <definedName name="_____________esc4">#REF!</definedName>
    <definedName name="_____________esc6" localSheetId="3">#REF!</definedName>
    <definedName name="_____________esc6">#REF!</definedName>
    <definedName name="____________esc15" localSheetId="3">#REF!</definedName>
    <definedName name="____________esc15">#REF!</definedName>
    <definedName name="____________esc4" localSheetId="3">#REF!</definedName>
    <definedName name="____________esc4">#REF!</definedName>
    <definedName name="____________esc6" localSheetId="3">#REF!</definedName>
    <definedName name="____________esc6">#REF!</definedName>
    <definedName name="___________esc15" localSheetId="3">#REF!</definedName>
    <definedName name="___________esc15">#REF!</definedName>
    <definedName name="___________esc4" localSheetId="3">#REF!</definedName>
    <definedName name="___________esc4">#REF!</definedName>
    <definedName name="___________esc6" localSheetId="3">#REF!</definedName>
    <definedName name="___________esc6">#REF!</definedName>
    <definedName name="__________esc15" localSheetId="3">#REF!</definedName>
    <definedName name="__________esc15">#REF!</definedName>
    <definedName name="__________esc4" localSheetId="3">#REF!</definedName>
    <definedName name="__________esc4">#REF!</definedName>
    <definedName name="__________esc6" localSheetId="3">#REF!</definedName>
    <definedName name="__________esc6">#REF!</definedName>
    <definedName name="_________esc15" localSheetId="3">#REF!</definedName>
    <definedName name="_________esc15">#REF!</definedName>
    <definedName name="_________esc4" localSheetId="3">#REF!</definedName>
    <definedName name="_________esc4">#REF!</definedName>
    <definedName name="_________esc6" localSheetId="3">#REF!</definedName>
    <definedName name="_________esc6">#REF!</definedName>
    <definedName name="________esc15" localSheetId="3">#REF!</definedName>
    <definedName name="________esc15">#REF!</definedName>
    <definedName name="________esc4" localSheetId="3">#REF!</definedName>
    <definedName name="________esc4">#REF!</definedName>
    <definedName name="________esc6" localSheetId="3">#REF!</definedName>
    <definedName name="________esc6">#REF!</definedName>
    <definedName name="_______esc15" localSheetId="3">#REF!</definedName>
    <definedName name="_______esc15">#REF!</definedName>
    <definedName name="_______esc4" localSheetId="3">#REF!</definedName>
    <definedName name="_______esc4">#REF!</definedName>
    <definedName name="_______esc6" localSheetId="3">#REF!</definedName>
    <definedName name="_______esc6">#REF!</definedName>
    <definedName name="__xlnm_Database">"#ref!"</definedName>
    <definedName name="__xlnm_Recorder">"#ref!"</definedName>
    <definedName name="_esc15" localSheetId="3">#REF!</definedName>
    <definedName name="_esc15">#REF!</definedName>
    <definedName name="_esc4" localSheetId="3">#REF!</definedName>
    <definedName name="_esc4">#REF!</definedName>
    <definedName name="_esc6" localSheetId="3">#REF!</definedName>
    <definedName name="_esc6">#REF!</definedName>
    <definedName name="_xlnm._FilterDatabase" localSheetId="1" hidden="1">COMPOSIÇÃO!$A$11:$G$31</definedName>
    <definedName name="_xlnm._FilterDatabase" localSheetId="3" hidden="1">'CRONO_MG20-PINHÕES'!$A$8:$I$28</definedName>
    <definedName name="_xlnm._FilterDatabase" localSheetId="0" hidden="1">PLANILHA_RECONSTRUÇÃO!$A$10:$J$32</definedName>
    <definedName name="A" localSheetId="3">#REF!</definedName>
    <definedName name="A">#REF!</definedName>
    <definedName name="aaaa" localSheetId="3">#REF!</definedName>
    <definedName name="aaaa">#REF!</definedName>
    <definedName name="AB" localSheetId="3">#REF!</definedName>
    <definedName name="AB">#REF!</definedName>
    <definedName name="ABER" localSheetId="3">#REF!</definedName>
    <definedName name="ABER">#REF!</definedName>
    <definedName name="ADM" localSheetId="3">#REF!</definedName>
    <definedName name="ADM">#REF!</definedName>
    <definedName name="_xlnm.Print_Area" localSheetId="1">COMPOSIÇÃO!$A$1:$G$39</definedName>
    <definedName name="_xlnm.Print_Area" localSheetId="3">'CRONO_MG20-PINHÕES'!$A$1:$I$39</definedName>
    <definedName name="_xlnm.Print_Area" localSheetId="0">PLANILHA_RECONSTRUÇÃO!$A$1:$J$38</definedName>
    <definedName name="_xlnm.Print_Area">[1]Plan1!$A$1:$F$322</definedName>
    <definedName name="Área_impressão_IM" localSheetId="3">#REF!</definedName>
    <definedName name="Área_impressão_IM">#REF!</definedName>
    <definedName name="Área_impressão_IM_5" localSheetId="3">#REF!</definedName>
    <definedName name="Área_impressão_IM_5">#REF!</definedName>
    <definedName name="Área_impressão_IM_6" localSheetId="3">#REF!</definedName>
    <definedName name="Área_impressão_IM_6">#REF!</definedName>
    <definedName name="Asf" localSheetId="3">#REF!</definedName>
    <definedName name="Asf">#REF!</definedName>
    <definedName name="Asf_1" localSheetId="3">'[2]REDE COLETORA'!#REF!</definedName>
    <definedName name="Asf_1">'[2]REDE COLETORA'!#REF!</definedName>
    <definedName name="Asf_2" localSheetId="3">'[2]REDE COLETORA'!#REF!</definedName>
    <definedName name="Asf_2">'[2]REDE COLETORA'!#REF!</definedName>
    <definedName name="_xlnm.Database" localSheetId="3">#REF!</definedName>
    <definedName name="_xlnm.Database">#REF!</definedName>
    <definedName name="BDI" localSheetId="3">#REF!</definedName>
    <definedName name="BDI">#REF!</definedName>
    <definedName name="Cim" localSheetId="3">#REF!</definedName>
    <definedName name="Cim">#REF!</definedName>
    <definedName name="Cim_1" localSheetId="3">'[2]REDE COLETORA'!#REF!</definedName>
    <definedName name="Cim_1">'[2]REDE COLETORA'!#REF!</definedName>
    <definedName name="Cim_2" localSheetId="3">'[2]REDE COLETORA'!#REF!</definedName>
    <definedName name="Cim_2">'[2]REDE COLETORA'!#REF!</definedName>
    <definedName name="CONCATENAR" localSheetId="3">CONCATENATE(#REF!," ",#REF!)</definedName>
    <definedName name="CONCATENAR">CONCATENATE(#REF!," ",#REF!)</definedName>
    <definedName name="D" localSheetId="3">#REF!</definedName>
    <definedName name="D">#REF!</definedName>
    <definedName name="DADAD" localSheetId="3">#REF!</definedName>
    <definedName name="DADAD">#REF!</definedName>
    <definedName name="DATABASE" localSheetId="3">#REF!</definedName>
    <definedName name="DATABASE">#REF!</definedName>
    <definedName name="DATAEMISSAO" localSheetId="3">#REF!</definedName>
    <definedName name="DATAEMISSAO">#REF!</definedName>
    <definedName name="DATART" localSheetId="3">#REF!</definedName>
    <definedName name="DATART">#REF!</definedName>
    <definedName name="DDD" localSheetId="3">#REF!</definedName>
    <definedName name="DDD">#REF!</definedName>
    <definedName name="DDEE" localSheetId="3">#REF!</definedName>
    <definedName name="DDEE">#REF!</definedName>
    <definedName name="DESONERACAO" localSheetId="1" hidden="1">IF(OR(COMPOSIÇÃO!Import.Desoneracao="DESONERADO",COMPOSIÇÃO!Import.Desoneracao="SIM"),"SIM","NÃO")</definedName>
    <definedName name="DESONERACAO" localSheetId="3" hidden="1">IF(OR([0]!Import.Desoneracao="DESONERADO",[0]!Import.Desoneracao="SIM"),"SIM","NÃO")</definedName>
    <definedName name="DESONERACAO" hidden="1">IF(OR(Import.Desoneracao="DESONERADO",Import.Desoneracao="SIM"),"SIM","NÃO")</definedName>
    <definedName name="EEEE" localSheetId="3">#REF!</definedName>
    <definedName name="EEEE">#REF!</definedName>
    <definedName name="EMPRESAS">OFFSET([3]Cotações!$B$25,0,0):OFFSET([3]Cotações!$H$29,-1,0)</definedName>
    <definedName name="esc" localSheetId="3">#REF!</definedName>
    <definedName name="esc">#REF!</definedName>
    <definedName name="esc15_1" localSheetId="3">'[2]REDE COLETORA'!#REF!</definedName>
    <definedName name="esc15_1">'[2]REDE COLETORA'!#REF!</definedName>
    <definedName name="esc15_2" localSheetId="3">'[2]REDE COLETORA'!#REF!</definedName>
    <definedName name="esc15_2">'[2]REDE COLETORA'!#REF!</definedName>
    <definedName name="esc4_1" localSheetId="3">'[2]REDE COLETORA'!#REF!</definedName>
    <definedName name="esc4_1">'[2]REDE COLETORA'!#REF!</definedName>
    <definedName name="esc4_2" localSheetId="3">'[2]REDE COLETORA'!#REF!</definedName>
    <definedName name="esc4_2">'[2]REDE COLETORA'!#REF!</definedName>
    <definedName name="esc6_1" localSheetId="3">'[2]REDE COLETORA'!#REF!</definedName>
    <definedName name="esc6_1">'[2]REDE COLETORA'!#REF!</definedName>
    <definedName name="esc6_2" localSheetId="3">'[2]REDE COLETORA'!#REF!</definedName>
    <definedName name="esc6_2">'[2]REDE COLETORA'!#REF!</definedName>
    <definedName name="ESPERANCA" localSheetId="3">#REF!</definedName>
    <definedName name="ESPERANCA">#REF!</definedName>
    <definedName name="ESPERANCAA" localSheetId="3">#REF!</definedName>
    <definedName name="ESPERANCAA">#REF!</definedName>
    <definedName name="Excel_BuiltIn_Database" localSheetId="3">#REF!</definedName>
    <definedName name="Excel_BuiltIn_Database">#REF!</definedName>
    <definedName name="FDSAFDSF" localSheetId="3">#REF!</definedName>
    <definedName name="FDSAFDSF">#REF!</definedName>
    <definedName name="FFF" localSheetId="3">#REF!</definedName>
    <definedName name="FFF">#REF!</definedName>
    <definedName name="FoFo" localSheetId="3">#REF!</definedName>
    <definedName name="FoFo">#REF!</definedName>
    <definedName name="FoFo_1" localSheetId="3">'[2]REDE COLETORA'!#REF!</definedName>
    <definedName name="FoFo_1">'[2]REDE COLETORA'!#REF!</definedName>
    <definedName name="FoFo_2" localSheetId="3">'[2]REDE COLETORA'!#REF!</definedName>
    <definedName name="FoFo_2">'[2]REDE COLETORA'!#REF!</definedName>
    <definedName name="Fonte">[4]Plan1!$B$2:$B$6</definedName>
    <definedName name="grag">#REF!</definedName>
    <definedName name="_xlnm.Recorder" localSheetId="3">#REF!</definedName>
    <definedName name="_xlnm.Recorder">#REF!</definedName>
    <definedName name="Import.Desoneracao" localSheetId="1" hidden="1">OFFSET([5]DADOS!$G$18,0,-1)</definedName>
    <definedName name="Import.Desoneracao" hidden="1">OFFSET([6]DADOS!$G$18,0,-1)</definedName>
    <definedName name="INDICES">[3]Cotações!$B$22:OFFSET([3]Cotações!$I$24,-1,0)</definedName>
    <definedName name="LOCALIDADE" localSheetId="3">#REF!</definedName>
    <definedName name="LOCALIDADE">#REF!</definedName>
    <definedName name="MANEUTENÇÃO" localSheetId="3">#REF!</definedName>
    <definedName name="MANEUTENÇÃO">#REF!</definedName>
    <definedName name="MANU" localSheetId="3">#REF!</definedName>
    <definedName name="MANU">#REF!</definedName>
    <definedName name="MANU_PAV.2" localSheetId="3">#REF!</definedName>
    <definedName name="MANU_PAV.2">#REF!</definedName>
    <definedName name="MANU_PAV2" localSheetId="3">#REF!</definedName>
    <definedName name="MANU_PAV2">#REF!</definedName>
    <definedName name="MBV" localSheetId="3">#REF!</definedName>
    <definedName name="MBV">#REF!</definedName>
    <definedName name="MBV_1" localSheetId="3">'[2]REDE COLETORA'!#REF!</definedName>
    <definedName name="MBV_1">'[2]REDE COLETORA'!#REF!</definedName>
    <definedName name="MBV_2" localSheetId="3">'[2]REDE COLETORA'!#REF!</definedName>
    <definedName name="MBV_2">'[2]REDE COLETORA'!#REF!</definedName>
    <definedName name="NCOMPOSICOES">0</definedName>
    <definedName name="NCOTACOES">0</definedName>
    <definedName name="NEMPRESAS">3</definedName>
    <definedName name="NINDICES">1</definedName>
    <definedName name="nommmm" localSheetId="3">#REF!</definedName>
    <definedName name="nommmm">#REF!</definedName>
    <definedName name="NRELATORIOS">COUNTA([3]Relatórios!$A$1:$A$65536)-2</definedName>
    <definedName name="NumerEmpresa">3</definedName>
    <definedName name="NumerIndice">1</definedName>
    <definedName name="Obra" localSheetId="3">#REF!</definedName>
    <definedName name="Obra">#REF!</definedName>
    <definedName name="ORÇAMENTO.BancoRef" localSheetId="3" hidden="1">#REF!</definedName>
    <definedName name="ORÇAMENTO.BancoRef" localSheetId="0" hidden="1">PLANILHA_RECONSTRUÇÃO!$I$10</definedName>
    <definedName name="ORÇAMENTO.BancoRef" hidden="1">#REF!</definedName>
    <definedName name="ORÇAMENTO.CustoUnitario" localSheetId="3" hidden="1">ROUND(#REF!,15-13*#REF!)</definedName>
    <definedName name="ORÇAMENTO.CustoUnitario" localSheetId="0" hidden="1">ROUND(PLANILHA_RECONSTRUÇÃO!$J1,15-13*PLANILHA_RECONSTRUÇÃO!$U$10)</definedName>
    <definedName name="ORÇAMENTO.CustoUnitario" hidden="1">ROUND(#REF!,15-13*#REF!)</definedName>
    <definedName name="ORÇAMENTO.PrecoUnitarioLicitado" localSheetId="3" hidden="1">#REF!</definedName>
    <definedName name="ORÇAMENTO.PrecoUnitarioLicitado" localSheetId="0" hidden="1">PLANILHA_RECONSTRUÇÃO!$AA1</definedName>
    <definedName name="ORÇAMENTO.PrecoUnitarioLicitado" hidden="1">#REF!</definedName>
    <definedName name="OUTRO" localSheetId="3">#REF!</definedName>
    <definedName name="OUTRO">#REF!</definedName>
    <definedName name="Par" localSheetId="3">#REF!</definedName>
    <definedName name="Par">#REF!</definedName>
    <definedName name="Par_1" localSheetId="3">'[2]REDE COLETORA'!#REF!</definedName>
    <definedName name="Par_1">'[2]REDE COLETORA'!#REF!</definedName>
    <definedName name="Par_2" localSheetId="3">'[2]REDE COLETORA'!#REF!</definedName>
    <definedName name="Par_2">'[2]REDE COLETORA'!#REF!</definedName>
    <definedName name="Plan" localSheetId="3">#REF!</definedName>
    <definedName name="Plan">#REF!</definedName>
    <definedName name="Plan2" localSheetId="3">#REF!</definedName>
    <definedName name="Plan2">#REF!</definedName>
    <definedName name="Plan3" localSheetId="3">#REF!</definedName>
    <definedName name="Plan3">#REF!</definedName>
    <definedName name="Print_Area_MI" localSheetId="3">[7]HIDRAULICA!#REF!</definedName>
    <definedName name="Print_Area_MI">[7]HIDRAULICA!#REF!</definedName>
    <definedName name="PVC" localSheetId="3">#REF!</definedName>
    <definedName name="PVC">#REF!</definedName>
    <definedName name="PVC_1" localSheetId="3">'[2]REDE COLETORA'!#REF!</definedName>
    <definedName name="PVC_1">'[2]REDE COLETORA'!#REF!</definedName>
    <definedName name="PVC_2" localSheetId="3">'[2]REDE COLETORA'!#REF!</definedName>
    <definedName name="PVC_2">'[2]REDE COLETORA'!#REF!</definedName>
    <definedName name="REFERENCIA.Descricao" localSheetId="1" hidden="1">IF(ISNUMBER(#REF!),OFFSET(INDIRECT(ORÇAMENTO.BancoRef),#REF!-1,3,1),#REF!)</definedName>
    <definedName name="REFERENCIA.Descricao" localSheetId="3" hidden="1">IF(ISNUMBER(#REF!),OFFSET(INDIRECT('CRONO_MG20-PINHÕES'!ORÇAMENTO.BancoRef),#REF!-1,3,1),#REF!)</definedName>
    <definedName name="REFERENCIA.Descricao" localSheetId="0" hidden="1">IF(ISNUMBER(PLANILHA_RECONSTRUÇÃO!$U1),OFFSET(INDIRECT(PLANILHA_RECONSTRUÇÃO!ORÇAMENTO.BancoRef),PLANILHA_RECONSTRUÇÃO!$U1-1,3,1),PLANILHA_RECONSTRUÇÃO!$U1)</definedName>
    <definedName name="REFERENCIA.Descricao" hidden="1">IF(ISNUMBER(#REF!),OFFSET(INDIRECT(ORÇAMENTO.BancoRef),#REF!-1,3,1),#REF!)</definedName>
    <definedName name="REFERENCIA.Unidade" localSheetId="1" hidden="1">IF(ISNUMBER(#REF!),OFFSET(INDIRECT(ORÇAMENTO.BancoRef),#REF!-1,4,1),"-")</definedName>
    <definedName name="REFERENCIA.Unidade" localSheetId="3" hidden="1">IF(ISNUMBER(#REF!),OFFSET(INDIRECT('CRONO_MG20-PINHÕES'!ORÇAMENTO.BancoRef),#REF!-1,4,1),"-")</definedName>
    <definedName name="REFERENCIA.Unidade" localSheetId="0" hidden="1">IF(ISNUMBER(PLANILHA_RECONSTRUÇÃO!$AF1),OFFSET(INDIRECT(PLANILHA_RECONSTRUÇÃO!ORÇAMENTO.BancoRef),PLANILHA_RECONSTRUÇÃO!$AF1-1,4,1),"-")</definedName>
    <definedName name="REFERENCIA.Unidade" hidden="1">IF(ISNUMBER(#REF!),OFFSET(INDIRECT(ORÇAMENTO.BancoRef),#REF!-1,4,1),"-")</definedName>
    <definedName name="RelatoriosFontes">OFFSET([3]Relatórios!$A$5,1,0,NRELATORIOS)</definedName>
    <definedName name="SENHAGT" hidden="1">"PM2CAIXA"</definedName>
    <definedName name="SomaAgrup" localSheetId="3" hidden="1">SUMIF(OFFSET(#REF!,1,0,#REF!),"S",OFFSET(#REF!,1,0,#REF!))</definedName>
    <definedName name="SomaAgrup" localSheetId="0" hidden="1">SUMIF(OFFSET(PLANILHA_RECONSTRUÇÃO!$E1,1,0,PLANILHA_RECONSTRUÇÃO!$F1),"S",OFFSET(PLANILHA_RECONSTRUÇÃO!A1,1,0,PLANILHA_RECONSTRUÇÃO!$F1))</definedName>
    <definedName name="SomaAgrup" hidden="1">SUMIF(OFFSET(#REF!,1,0,#REF!),"S",OFFSET(#REF!,1,0,#REF!))</definedName>
    <definedName name="TIPOORCAMENTO" localSheetId="3" hidden="1">IF(VALUE([8]MENU!$O$3)=2,"Licitado","Proposto")</definedName>
    <definedName name="TIPOORCAMENTO" hidden="1">IF(VALUE([9]MENU!$O$3)=2,"Licitado","Proposto")</definedName>
    <definedName name="_xlnm.Print_Titles" localSheetId="0">PLANILHA_RECONSTRUÇÃO!$1:$10</definedName>
    <definedName name="_xlnm.Print_Titles">[1]Plan1!$A$1:$IV$8</definedName>
    <definedName name="VTE" localSheetId="3">#REF!</definedName>
    <definedName name="VTE">#REF!</definedName>
    <definedName name="VTE_1" localSheetId="3">'[2]REDE COLETORA'!#REF!</definedName>
    <definedName name="VTE_1">'[2]REDE COLETORA'!#REF!</definedName>
    <definedName name="VTE_2" localSheetId="3">'[2]REDE COLETORA'!#REF!</definedName>
    <definedName name="VTE_2">'[2]REDE COLETORA'!#REF!</definedName>
    <definedName name="VTOTAL1" localSheetId="3" hidden="1">ROUND(#REF!*#REF!,15-13*#REF!)</definedName>
    <definedName name="VTOTAL1" localSheetId="0" hidden="1">ROUND(PLANILHA_RECONSTRUÇÃO!#REF!*PLANILHA_RECONSTRUÇÃO!$L1,15-13*PLANILHA_RECONSTRUÇÃO!#REF!)</definedName>
    <definedName name="VTOTAL1" hidden="1">ROUND(#REF!*#REF!,15-13*#REF!)</definedName>
    <definedName name="wrn.PENDENCIAS." localSheetId="1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localSheetId="3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</definedNames>
  <calcPr calcId="191029"/>
</workbook>
</file>

<file path=xl/calcChain.xml><?xml version="1.0" encoding="utf-8"?>
<calcChain xmlns="http://schemas.openxmlformats.org/spreadsheetml/2006/main">
  <c r="I27" i="78" l="1"/>
  <c r="A6" i="82" l="1"/>
  <c r="B23" i="82"/>
  <c r="B21" i="82"/>
  <c r="B19" i="82"/>
  <c r="B17" i="82"/>
  <c r="B15" i="82"/>
  <c r="B13" i="82"/>
  <c r="B11" i="82"/>
  <c r="A4" i="82"/>
  <c r="A8" i="81" l="1"/>
  <c r="G29" i="81" l="1"/>
  <c r="G28" i="81"/>
  <c r="G27" i="81"/>
  <c r="G23" i="81"/>
  <c r="G22" i="81"/>
  <c r="G21" i="81"/>
  <c r="G20" i="81"/>
  <c r="G19" i="81"/>
  <c r="G15" i="81"/>
  <c r="G14" i="81"/>
  <c r="G13" i="81"/>
  <c r="G12" i="81"/>
  <c r="A5" i="81"/>
  <c r="G16" i="81" l="1"/>
  <c r="G30" i="81"/>
  <c r="G24" i="81"/>
  <c r="A6" i="78"/>
  <c r="H8" i="36" l="1"/>
  <c r="A5" i="78"/>
  <c r="F23" i="36" l="1"/>
  <c r="H27" i="36" l="1"/>
  <c r="H29" i="36"/>
  <c r="H31" i="36"/>
  <c r="H12" i="36"/>
  <c r="H18" i="36"/>
  <c r="H20" i="36"/>
  <c r="H24" i="36"/>
  <c r="H16" i="36"/>
  <c r="I16" i="36" s="1"/>
  <c r="H14" i="36"/>
  <c r="I14" i="36" s="1"/>
  <c r="H26" i="36"/>
  <c r="I26" i="36" s="1"/>
  <c r="H23" i="36"/>
  <c r="I23" i="36" s="1"/>
  <c r="H19" i="36"/>
  <c r="I19" i="36" s="1"/>
  <c r="I18" i="36" s="1"/>
  <c r="C13" i="82" s="1"/>
  <c r="H30" i="36"/>
  <c r="I30" i="36" s="1"/>
  <c r="I29" i="36" s="1"/>
  <c r="C21" i="82" s="1"/>
  <c r="H28" i="36"/>
  <c r="I28" i="36" s="1"/>
  <c r="I27" i="36" s="1"/>
  <c r="C19" i="82" s="1"/>
  <c r="H13" i="36"/>
  <c r="I13" i="36" s="1"/>
  <c r="H21" i="36"/>
  <c r="I21" i="36" s="1"/>
  <c r="H17" i="36"/>
  <c r="I17" i="36" s="1"/>
  <c r="H15" i="36"/>
  <c r="I15" i="36" s="1"/>
  <c r="H22" i="36"/>
  <c r="I22" i="36" s="1"/>
  <c r="H25" i="36"/>
  <c r="I25" i="36" s="1"/>
  <c r="D14" i="82" l="1"/>
  <c r="G14" i="82"/>
  <c r="E14" i="82"/>
  <c r="H14" i="82"/>
  <c r="F14" i="82"/>
  <c r="I14" i="82"/>
  <c r="D22" i="82"/>
  <c r="E22" i="82"/>
  <c r="H22" i="82"/>
  <c r="G22" i="82"/>
  <c r="F22" i="82"/>
  <c r="I22" i="82"/>
  <c r="D20" i="82"/>
  <c r="E20" i="82"/>
  <c r="F20" i="82"/>
  <c r="I20" i="82"/>
  <c r="G20" i="82"/>
  <c r="H20" i="82"/>
  <c r="I24" i="36"/>
  <c r="I20" i="36"/>
  <c r="C15" i="82" s="1"/>
  <c r="I12" i="36"/>
  <c r="C11" i="82" s="1"/>
  <c r="D12" i="82" l="1"/>
  <c r="H12" i="82"/>
  <c r="F12" i="82"/>
  <c r="G12" i="82"/>
  <c r="E12" i="82"/>
  <c r="I12" i="82"/>
  <c r="H32" i="36"/>
  <c r="I32" i="36" s="1"/>
  <c r="I31" i="36" s="1"/>
  <c r="C23" i="82" s="1"/>
  <c r="C17" i="82"/>
  <c r="D16" i="82"/>
  <c r="F16" i="82"/>
  <c r="E16" i="82"/>
  <c r="G16" i="82"/>
  <c r="I16" i="82"/>
  <c r="H16" i="82"/>
  <c r="I11" i="36" l="1"/>
  <c r="I8" i="36" s="1"/>
  <c r="D24" i="82"/>
  <c r="G24" i="82"/>
  <c r="I24" i="82"/>
  <c r="E24" i="82"/>
  <c r="H24" i="82"/>
  <c r="F24" i="82"/>
  <c r="D18" i="82"/>
  <c r="I18" i="82"/>
  <c r="F18" i="82"/>
  <c r="G18" i="82"/>
  <c r="G26" i="82" s="1"/>
  <c r="E18" i="82"/>
  <c r="H18" i="82"/>
  <c r="I26" i="82" l="1"/>
  <c r="F26" i="82"/>
  <c r="E26" i="82"/>
  <c r="D26" i="82"/>
  <c r="D28" i="82" s="1"/>
  <c r="J28" i="36"/>
  <c r="J24" i="36"/>
  <c r="J27" i="36"/>
  <c r="J25" i="36"/>
  <c r="J32" i="36"/>
  <c r="J14" i="36"/>
  <c r="J31" i="36"/>
  <c r="J17" i="36"/>
  <c r="J29" i="36"/>
  <c r="J30" i="36"/>
  <c r="J22" i="36"/>
  <c r="J16" i="36"/>
  <c r="J18" i="36"/>
  <c r="J11" i="36"/>
  <c r="J26" i="36"/>
  <c r="J15" i="36"/>
  <c r="J21" i="36"/>
  <c r="J13" i="36"/>
  <c r="J20" i="36"/>
  <c r="J12" i="36"/>
  <c r="J23" i="36"/>
  <c r="J19" i="36"/>
  <c r="H26" i="82"/>
  <c r="E28" i="82"/>
  <c r="F28" i="82" s="1"/>
  <c r="G28" i="82" s="1"/>
  <c r="H28" i="82" l="1"/>
  <c r="I28" i="82" s="1"/>
  <c r="D25" i="82" s="1"/>
  <c r="D27" i="82" s="1"/>
  <c r="F25" i="82" l="1"/>
  <c r="E25" i="82"/>
  <c r="E27" i="82" s="1"/>
  <c r="I25" i="82"/>
  <c r="H25" i="82"/>
  <c r="G25" i="82"/>
  <c r="F27" i="82" l="1"/>
  <c r="G27" i="82" s="1"/>
  <c r="H27" i="82" s="1"/>
  <c r="I27" i="82" s="1"/>
</calcChain>
</file>

<file path=xl/sharedStrings.xml><?xml version="1.0" encoding="utf-8"?>
<sst xmlns="http://schemas.openxmlformats.org/spreadsheetml/2006/main" count="216" uniqueCount="124">
  <si>
    <t>BDI</t>
  </si>
  <si>
    <t>M2</t>
  </si>
  <si>
    <t>UN</t>
  </si>
  <si>
    <t>M</t>
  </si>
  <si>
    <t>SERVIÇOS PRELIMINARES</t>
  </si>
  <si>
    <t>CÓDIGO</t>
  </si>
  <si>
    <t>UNITÁRIO</t>
  </si>
  <si>
    <t>TOTAL</t>
  </si>
  <si>
    <t>M3</t>
  </si>
  <si>
    <t/>
  </si>
  <si>
    <t>H</t>
  </si>
  <si>
    <t>CP-01</t>
  </si>
  <si>
    <t>CP-02</t>
  </si>
  <si>
    <t>Parâmetros para cálculo do BDI</t>
  </si>
  <si>
    <t>Itens Admissíveis</t>
  </si>
  <si>
    <t>Intervalos admissíveis sem justificativa</t>
  </si>
  <si>
    <t>Índices adotados</t>
  </si>
  <si>
    <t>Administração Central (AC)</t>
  </si>
  <si>
    <t xml:space="preserve">De </t>
  </si>
  <si>
    <t>até</t>
  </si>
  <si>
    <t>Seguro e Garantia (S+G)</t>
  </si>
  <si>
    <t>Risco (R)</t>
  </si>
  <si>
    <t>Despesas financeiras (DF)</t>
  </si>
  <si>
    <t>Lucro (L)</t>
  </si>
  <si>
    <t>Tributos (T)</t>
  </si>
  <si>
    <t>INSS desoneração (E)</t>
  </si>
  <si>
    <t>ou</t>
  </si>
  <si>
    <t>Controle</t>
  </si>
  <si>
    <t>OK</t>
  </si>
  <si>
    <t>BDI CALCULADO ----&gt;</t>
  </si>
  <si>
    <t>BDI = (1+AC+S+R+G)*(1+DF)*(1+L)/(1-(T+E))</t>
  </si>
  <si>
    <t>ISS</t>
  </si>
  <si>
    <t>PIS+COFINS</t>
  </si>
  <si>
    <t>CPRB</t>
  </si>
  <si>
    <t>Acórdão  TCU 2622/2013</t>
  </si>
  <si>
    <t>QUANT</t>
  </si>
  <si>
    <t>ENGENHEIRO CIVIL DE OBRA PLENO COM ENCARGOS COMPLEMENTARES</t>
  </si>
  <si>
    <t>TOPOGRAFO COM ENCARGOS COMPLEMENTARES</t>
  </si>
  <si>
    <t>AUXILIAR DE TOPÓGRAFO COM ENCARGOS COMPLEMENTARES</t>
  </si>
  <si>
    <t>EQUIPE DE TOPOGRAFIA</t>
  </si>
  <si>
    <t>1.1</t>
  </si>
  <si>
    <t>1.2</t>
  </si>
  <si>
    <t>1.3</t>
  </si>
  <si>
    <t>1.4</t>
  </si>
  <si>
    <t>1.5</t>
  </si>
  <si>
    <t>2</t>
  </si>
  <si>
    <t>2.1</t>
  </si>
  <si>
    <t>3.1</t>
  </si>
  <si>
    <t>4.1</t>
  </si>
  <si>
    <t>4.2</t>
  </si>
  <si>
    <t>5.1</t>
  </si>
  <si>
    <t>6.1</t>
  </si>
  <si>
    <t>7.1</t>
  </si>
  <si>
    <t>ITEM</t>
  </si>
  <si>
    <t>FONTE</t>
  </si>
  <si>
    <t>DESCRIÇÃO</t>
  </si>
  <si>
    <t>UNID</t>
  </si>
  <si>
    <t>CUSTO UNIT. S/BDI</t>
  </si>
  <si>
    <t>PREÇO UNIT. C/ BDI</t>
  </si>
  <si>
    <t>PREÇO TOTAL C/BDI</t>
  </si>
  <si>
    <t>PESO (%)</t>
  </si>
  <si>
    <t>PLANILHA ORÇAMENTÁRIA</t>
  </si>
  <si>
    <t>Encargos</t>
  </si>
  <si>
    <t>Não Desonerado</t>
  </si>
  <si>
    <t>Valor total de Referência</t>
  </si>
  <si>
    <t>Referências de preço</t>
  </si>
  <si>
    <t>Composições analíticas próprias</t>
  </si>
  <si>
    <t>ADMINISTRAÇÃO LOCAL</t>
  </si>
  <si>
    <t>COMPOSIÇÃO</t>
  </si>
  <si>
    <t>3.2</t>
  </si>
  <si>
    <t>3.3</t>
  </si>
  <si>
    <t>Objeto: Reparo de danos decorrentes da chuva no municipio de Santa Luzia/MG</t>
  </si>
  <si>
    <t>UND</t>
  </si>
  <si>
    <t>META</t>
  </si>
  <si>
    <t>MG020-PINHOES</t>
  </si>
  <si>
    <t>ADMINISTRACAO LOCAL - 10,68% - CONFORME ACÓRDÃO TCU 2622/2013-INCLUSIVE  VEICULO PARA FISCALIZACAO</t>
  </si>
  <si>
    <t>SINAPI-I</t>
  </si>
  <si>
    <t>SINAPI</t>
  </si>
  <si>
    <t>SICRO</t>
  </si>
  <si>
    <t>PLACA DE OBRA EM CHAPA GALVANIZADA N.22 - ADESIVADA - AFIXADA COM PEÇAS DE MADEIRA ROLIÇA TRATADA, D=12 A 15 CM</t>
  </si>
  <si>
    <t>ÍNDICE</t>
  </si>
  <si>
    <t>PEDREIRO COM ENCARGOS COMPLEMENTARES</t>
  </si>
  <si>
    <t>SERVENTE COM ENCARGOS COMPLEMENTARES</t>
  </si>
  <si>
    <t xml:space="preserve">MADEIRA ROLICA TRATADA, D = 12 A 15 CM, H = 3,00 M, EM EUCALIPTO OU EQUIVALENTE DA REGIAO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</si>
  <si>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     </t>
  </si>
  <si>
    <t xml:space="preserve">PLACA DE OBRA (PARA CONSTRUCAO CIVIL) EM CHAPA GALVANIZADA *N. 22*, ADESIVADA, DE *2,4 X 1,2* M (SEM POSTES PARA FIXACAO)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</si>
  <si>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M2    </t>
  </si>
  <si>
    <t>PROTEÇAO COM TELA TAPUME LARANJA - INCLUSIVE BASE - PEÇA 5 X 5 CM  EM PINUS OU EQUIVALENTE DA REGIÃO</t>
  </si>
  <si>
    <t>CONCRETO FCK = 15MPA, TRAÇO 1:3,4:3,5 (EM MASSA SECA DE CIMENTO/ AREIA MÉDIA/ BRITA 1) - PREPARO MANUAL. AF_05/2021</t>
  </si>
  <si>
    <t>FABRICAÇÃO, MONTAGEM E DESMONTAGEM DE FÔRMA PARA SAPATA, EM CHAPA DE MADEIRA COMPENSADA RESINADA, E=17 MM, 4 UTILIZAÇÕES. AF_06/2017</t>
  </si>
  <si>
    <t xml:space="preserve">CAIBRO 5 X 5 CM EM PINUS, MISTA OU EQUIVALENTE DA REGIAO - BRUTA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</si>
  <si>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TELA PLASTICA LARANJA, TIPO TAPUME PARA SINALIZACAO, MALHA RETANGULAR, ROLO 1.20 X 50 M (L X C)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</si>
  <si>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CP-03</t>
  </si>
  <si>
    <t>EXECUÇÃO DE SARJETA DE CONCRETO USINADO, MOLDADA IN LOCO EM TRECHO RETO, 45 CM BASE X 10 CM ALTURA. AF_06/2016</t>
  </si>
  <si>
    <t>ASSENTAMENTO DE GUIA (MEIO-FIO) EM TRECHO RETO, CONFECCIONADA EM CONCRETO PRÉ-FABRICADO, DIMENSÕES 100X15X13X20 CM (COMPRIMENTO X BASE INFERIOR X BASE SUPERIOR X ALTURA), PARA URBANIZAÇÃO INTERNA DE EMPREENDIMENTOS. AF_06/2016_P</t>
  </si>
  <si>
    <t>LOCACAO DE CONTAINER 2,30 X 4,30 M, ALT. 2,50 M, PARA SANITARIO, COM 3 BACIAS, 4 CHUVEIROS, 1 LAVATORIO E 1 MICTORIO (NAO INCLUI MOBILIZACAO/DESMOBILIZACAO)</t>
  </si>
  <si>
    <t>Cavalete em polietileno zebrado com faixa refletiva - H = 1,00 m - utilização de 600 ciclos - fornecimento, 01 implantação e 01retirada diária</t>
  </si>
  <si>
    <t>un.dia</t>
  </si>
  <si>
    <t>Cone plástico para canalização de trânsito - utilização de 150 ciclos - fornecimento, 01 implantação e 01 retirada diária</t>
  </si>
  <si>
    <t>TRANSPORTE COM CAMINHÃO BASCULANTE DE 10 M³, EM VIA URBANA PAVIMENTADA, DMT ATÉ 30 KM (UNIDADE: M3XKM). AF_07/2020</t>
  </si>
  <si>
    <t>M3XKM</t>
  </si>
  <si>
    <t xml:space="preserve"> ESCAVAÇÃO VERTICAL A CÉU ABERTO, EM OBRAS DE INFRAESTRUTURA, INCLUINDO CARGA, DESCARGA E TRANSPORTE, EM SOLO DE 1ª CATEGORIA COM ESCAVADEIRA HIDRÁULICA (CAÇAMBA: 1,2 M³ / 155HP), FROTA DE 4 CAMINHÕES BASCULANTES DE 10 M³, DMT ATÉ 1 KM</t>
  </si>
  <si>
    <t xml:space="preserve"> REATERRO MECANIZADO DE VALA COM ESCAVADEIRA HIDRÁULICA (CAPACIDADE DA CAÇAMBA: 0,8 M³ / POTÊNCIA: 111 HP), LARGURA ATÉ 1,5 M, PROFUNDIDADE DE 1,5 A 3,0 M, COM SOLO DE 1ª CATEGORIA EM LOCAIS COM ALTO NÍVEL DE INTERFERÊNCIA. AF_04/2016</t>
  </si>
  <si>
    <t>Gabião caixa 2 x 1 x 1,00 m Zn/Al - D = 2,7 mm - pedra de mão comercial - fornecimento e assentamento</t>
  </si>
  <si>
    <t>Gabião colchão espessura 0,30 m - Zn/Al + PVC - D = 2,0 mm - pedra de mão comercial - fornecimento e assentamento</t>
  </si>
  <si>
    <t>U</t>
  </si>
  <si>
    <t>MÊS</t>
  </si>
  <si>
    <t>SINAPI 06/22, SICRO 04/22</t>
  </si>
  <si>
    <t>PLACA DE OBRA EM CHAPA GALVANIZADA N.22 - ADESIVADA - AFIXADA COM PEÇAS DE MADEIRA ROLIÇA TRATADA - D=12 A 15 CM</t>
  </si>
  <si>
    <t>TOPOGRAFIA</t>
  </si>
  <si>
    <t>TRABALHOS EM TERRA</t>
  </si>
  <si>
    <t>CONTENÇÕES</t>
  </si>
  <si>
    <t>DRENAGEM</t>
  </si>
  <si>
    <t>SERVIÇOS COMPLEMENTARES</t>
  </si>
  <si>
    <t>DISCRIMINAÇÃO</t>
  </si>
  <si>
    <t>VALOR</t>
  </si>
  <si>
    <t>DIA</t>
  </si>
  <si>
    <t>% SIMPLES</t>
  </si>
  <si>
    <t>R$ SIMPLES</t>
  </si>
  <si>
    <t>% ACUMULADO</t>
  </si>
  <si>
    <t>R$ ACUMULADO</t>
  </si>
  <si>
    <t>Cronograma FÍsico-Financeiro - MG020-PINHÕES</t>
  </si>
  <si>
    <t>FLAT ENGENHARIA E CONSTRUÇÕES LTDA</t>
  </si>
  <si>
    <t>Belo Horizonte, 12 de Junho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</si>
</sst>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1">
    <numFmt numFmtId="44" formatCode="_-&quot;R$&quot;* #,##0.00_-;\-&quot;R$&quot;* #,##0.00_-;_-&quot;R$&quot;* &quot;-&quot;??_-;_-@_-"/>
    <numFmt numFmtId="43" formatCode="_-* #,##0.00_-;\-* #,##0.00_-;_-* &quot;-&quot;??_-;_-@_-"/>
    <numFmt numFmtId="164" formatCode="&quot;R$&quot;\ #,##0.00;[Red]\-&quot;R$&quot;\ #,##0.00"/>
    <numFmt numFmtId="165" formatCode="_-&quot;R$&quot;\ * #,##0.00_-;\-&quot;R$&quot;\ * #,##0.00_-;_-&quot;R$&quot;\ * &quot;-&quot;??_-;_-@_-"/>
    <numFmt numFmtId="166" formatCode="_-* #,##0\ _P_t_s_-;\-* #,##0\ _P_t_s_-;_-* &quot;-&quot;\ _P_t_s_-;_-@_-"/>
    <numFmt numFmtId="167" formatCode="_-* #,##0.00\ _P_t_s_-;\-* #,##0.00\ _P_t_s_-;_-* &quot;-&quot;??\ _P_t_s_-;_-@_-"/>
    <numFmt numFmtId="168" formatCode="_-&quot;R$ &quot;* #,##0.00_-;&quot;-R$ &quot;* #,##0.00_-;_-&quot;R$ &quot;* \-??_-;_-@_-"/>
    <numFmt numFmtId="169" formatCode="_-* #,##0\ &quot;Pts&quot;_-;\-* #,##0\ &quot;Pts&quot;_-;_-* &quot;-&quot;\ &quot;Pts&quot;_-;_-@_-"/>
    <numFmt numFmtId="170" formatCode="_-* #,##0.00\ &quot;Pts&quot;_-;\-* #,##0.00\ &quot;Pts&quot;_-;_-* &quot;-&quot;??\ &quot;Pts&quot;_-;_-@_-"/>
    <numFmt numFmtId="171" formatCode="_(* #,##0.00_);_(* \(#,##0.00\);_(* \-??_);_(@_)"/>
    <numFmt numFmtId="172" formatCode="_(* #,##0.00_);_(* \(#,##0.00\);_(* &quot;-&quot;??_);_(@_)"/>
    <numFmt numFmtId="173" formatCode="_-* #,##0.00_-;\-* #,##0.00_-;_-* \-??_-;_-@_-"/>
    <numFmt numFmtId="174" formatCode="0.0000"/>
    <numFmt numFmtId="175" formatCode="_(&quot;R$ &quot;* #,##0.00_);_(&quot;R$ &quot;* \(#,##0.00\);_(&quot;R$ &quot;* &quot;-&quot;??_);_(@_)"/>
    <numFmt numFmtId="176" formatCode="_([$€-2]* #,##0.00_);_([$€-2]* \(#,##0.00\);_([$€-2]* \-??_)"/>
    <numFmt numFmtId="177" formatCode="_([$€]* #,##0.00_);_([$€]* \(#,##0.00\);_([$€]* &quot;-&quot;??_);_(@_)"/>
    <numFmt numFmtId="178" formatCode="General_)"/>
    <numFmt numFmtId="179" formatCode="[$-416]mmm\-yy;@"/>
    <numFmt numFmtId="180" formatCode="&quot;R$ &quot;#,##0_);\(&quot;R$ &quot;#,##0\)"/>
    <numFmt numFmtId="181" formatCode="_-[$R$-416]\ * #,##0.00_-;\-[$R$-416]\ * #,##0.00_-;_-[$R$-416]\ * &quot;-&quot;??_-;_-@_-"/>
    <numFmt numFmtId="182" formatCode="0.00000%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u/>
      <sz val="10"/>
      <color indexed="36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b/>
      <sz val="9"/>
      <name val="Times New Roman"/>
      <family val="1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54"/>
      <name val="Calibri"/>
      <family val="2"/>
    </font>
    <font>
      <sz val="18"/>
      <color indexed="54"/>
      <name val="Calibri Light"/>
      <family val="2"/>
    </font>
    <font>
      <b/>
      <sz val="11"/>
      <color indexed="8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  <charset val="1"/>
    </font>
    <font>
      <sz val="11"/>
      <color indexed="8"/>
      <name val="Calibri"/>
      <family val="2"/>
      <charset val="1"/>
    </font>
    <font>
      <b/>
      <sz val="18"/>
      <color indexed="56"/>
      <name val="Cambria"/>
      <family val="2"/>
      <charset val="1"/>
    </font>
    <font>
      <sz val="10"/>
      <name val="Courier New"/>
      <family val="3"/>
      <charset val="1"/>
    </font>
    <font>
      <sz val="10"/>
      <name val="Courier"/>
      <family val="3"/>
    </font>
    <font>
      <sz val="8"/>
      <name val="Arial"/>
      <family val="2"/>
      <charset val="1"/>
    </font>
    <font>
      <sz val="14"/>
      <name val="Arial"/>
      <family val="2"/>
    </font>
    <font>
      <b/>
      <sz val="8"/>
      <name val="Times New Roman"/>
      <family val="1"/>
    </font>
    <font>
      <b/>
      <sz val="10"/>
      <color indexed="53"/>
      <name val="Arial Black"/>
      <family val="2"/>
      <charset val="1"/>
    </font>
    <font>
      <sz val="11"/>
      <color rgb="FF000000"/>
      <name val="Calibri"/>
      <family val="2"/>
      <charset val="1"/>
    </font>
    <font>
      <b/>
      <sz val="15"/>
      <color indexed="48"/>
      <name val="Calibri"/>
      <family val="2"/>
      <charset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b/>
      <sz val="12"/>
      <name val="Calibri"/>
      <family val="2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Calibri"/>
      <family val="2"/>
      <scheme val="minor"/>
    </font>
    <font>
      <sz val="10"/>
      <name val="Arial"/>
    </font>
    <font>
      <sz val="10"/>
      <color rgb="FF000000"/>
      <name val="Times New Roman"/>
      <charset val="204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51">
    <fill>
      <patternFill patternType="none"/>
    </fill>
    <fill>
      <patternFill patternType="gray125"/>
    </fill>
    <fill>
      <patternFill patternType="solid">
        <fgColor indexed="27"/>
        <bgColor indexed="41"/>
      </patternFill>
    </fill>
    <fill>
      <patternFill patternType="solid">
        <fgColor indexed="47"/>
        <bgColor indexed="42"/>
      </patternFill>
    </fill>
    <fill>
      <patternFill patternType="solid">
        <fgColor indexed="42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3"/>
        <bgColor indexed="26"/>
      </patternFill>
    </fill>
    <fill>
      <patternFill patternType="solid">
        <fgColor indexed="24"/>
        <bgColor indexed="46"/>
      </patternFill>
    </fill>
    <fill>
      <patternFill patternType="solid">
        <fgColor indexed="22"/>
        <bgColor indexed="44"/>
      </patternFill>
    </fill>
    <fill>
      <patternFill patternType="solid">
        <fgColor indexed="49"/>
        <bgColor indexed="40"/>
      </patternFill>
    </fill>
    <fill>
      <patternFill patternType="solid">
        <fgColor indexed="57"/>
        <bgColor indexed="21"/>
      </patternFill>
    </fill>
    <fill>
      <patternFill patternType="solid">
        <fgColor indexed="9"/>
        <bgColor indexed="41"/>
      </patternFill>
    </fill>
    <fill>
      <patternFill patternType="solid">
        <fgColor indexed="55"/>
        <bgColor indexed="46"/>
      </patternFill>
    </fill>
    <fill>
      <patternFill patternType="solid">
        <fgColor indexed="53"/>
        <bgColor indexed="52"/>
      </patternFill>
    </fill>
    <fill>
      <patternFill patternType="solid">
        <fgColor indexed="51"/>
        <bgColor indexed="13"/>
      </patternFill>
    </fill>
    <fill>
      <patternFill patternType="solid">
        <fgColor indexed="62"/>
        <bgColor indexed="56"/>
      </patternFill>
    </fill>
    <fill>
      <patternFill patternType="solid">
        <fgColor indexed="45"/>
        <bgColor indexed="29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 tint="-0.34998626667073579"/>
        <bgColor indexed="8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31"/>
        <b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10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4"/>
      </bottom>
      <diagonal/>
    </border>
    <border>
      <left/>
      <right/>
      <top/>
      <bottom style="medium">
        <color indexed="2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52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3" borderId="0" applyNumberFormat="0" applyBorder="0" applyAlignment="0" applyProtection="0"/>
    <xf numFmtId="0" fontId="5" fillId="8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6" fillId="2" borderId="0" applyNumberFormat="0" applyBorder="0" applyAlignment="0" applyProtection="0"/>
    <xf numFmtId="0" fontId="7" fillId="11" borderId="8" applyNumberFormat="0" applyAlignment="0" applyProtection="0"/>
    <xf numFmtId="0" fontId="8" fillId="12" borderId="9" applyNumberFormat="0" applyAlignment="0" applyProtection="0"/>
    <xf numFmtId="0" fontId="9" fillId="0" borderId="10" applyNumberFormat="0" applyFill="0" applyAlignment="0" applyProtection="0"/>
    <xf numFmtId="0" fontId="5" fillId="9" borderId="0" applyNumberFormat="0" applyBorder="0" applyAlignment="0" applyProtection="0"/>
    <xf numFmtId="0" fontId="5" fillId="13" borderId="0" applyNumberFormat="0" applyBorder="0" applyAlignment="0" applyProtection="0"/>
    <xf numFmtId="0" fontId="5" fillId="12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0" borderId="0" applyNumberFormat="0" applyBorder="0" applyAlignment="0" applyProtection="0"/>
    <xf numFmtId="0" fontId="10" fillId="3" borderId="8" applyNumberFormat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2" fillId="16" borderId="0" applyNumberFormat="0" applyBorder="0" applyAlignment="0" applyProtection="0"/>
    <xf numFmtId="166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8" fontId="3" fillId="0" borderId="0" applyFill="0" applyBorder="0" applyAlignment="0" applyProtection="0"/>
    <xf numFmtId="165" fontId="3" fillId="0" borderId="0" quotePrefix="1" applyFont="0" applyFill="0" applyBorder="0" applyAlignment="0">
      <protection locked="0"/>
    </xf>
    <xf numFmtId="165" fontId="2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0" fontId="13" fillId="6" borderId="0" applyNumberFormat="0" applyBorder="0" applyAlignment="0" applyProtection="0"/>
    <xf numFmtId="0" fontId="3" fillId="0" borderId="0"/>
    <xf numFmtId="0" fontId="14" fillId="0" borderId="0"/>
    <xf numFmtId="0" fontId="14" fillId="0" borderId="0"/>
    <xf numFmtId="0" fontId="14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5" borderId="11" applyNumberFormat="0" applyAlignment="0" applyProtection="0"/>
    <xf numFmtId="9" fontId="3" fillId="0" borderId="0" applyFont="0" applyFill="0" applyBorder="0" applyAlignment="0" applyProtection="0"/>
    <xf numFmtId="9" fontId="3" fillId="0" borderId="0" applyFill="0" applyBorder="0" applyAlignment="0" applyProtection="0"/>
    <xf numFmtId="9" fontId="3" fillId="0" borderId="0" applyFill="0" applyBorder="0" applyAlignment="0" applyProtection="0"/>
    <xf numFmtId="0" fontId="15" fillId="11" borderId="12" applyNumberFormat="0" applyAlignment="0" applyProtection="0"/>
    <xf numFmtId="171" fontId="3" fillId="0" borderId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6" fillId="17" borderId="13">
      <alignment wrapText="1"/>
    </xf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14" applyNumberFormat="0" applyFill="0" applyAlignment="0" applyProtection="0"/>
    <xf numFmtId="0" fontId="20" fillId="0" borderId="15" applyNumberFormat="0" applyFill="0" applyAlignment="0" applyProtection="0"/>
    <xf numFmtId="0" fontId="21" fillId="0" borderId="16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7" applyNumberFormat="0" applyFill="0" applyAlignment="0" applyProtection="0"/>
    <xf numFmtId="173" fontId="3" fillId="0" borderId="0" applyFill="0" applyBorder="0" applyAlignment="0" applyProtection="0"/>
    <xf numFmtId="172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0" fontId="24" fillId="0" borderId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72" fontId="27" fillId="0" borderId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30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5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28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4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0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5" fillId="35" borderId="0" applyNumberFormat="0" applyBorder="0" applyAlignment="0" applyProtection="0"/>
    <xf numFmtId="0" fontId="6" fillId="24" borderId="0" applyNumberFormat="0" applyBorder="0" applyAlignment="0" applyProtection="0"/>
    <xf numFmtId="0" fontId="6" fillId="24" borderId="0" applyNumberFormat="0" applyBorder="0" applyAlignment="0" applyProtection="0"/>
    <xf numFmtId="0" fontId="6" fillId="24" borderId="0" applyNumberFormat="0" applyBorder="0" applyAlignment="0" applyProtection="0"/>
    <xf numFmtId="0" fontId="7" fillId="36" borderId="52" applyNumberFormat="0" applyAlignment="0" applyProtection="0"/>
    <xf numFmtId="0" fontId="7" fillId="36" borderId="52" applyNumberFormat="0" applyAlignment="0" applyProtection="0"/>
    <xf numFmtId="0" fontId="7" fillId="36" borderId="52" applyNumberFormat="0" applyAlignment="0" applyProtection="0"/>
    <xf numFmtId="0" fontId="7" fillId="36" borderId="52" applyNumberFormat="0" applyAlignment="0" applyProtection="0"/>
    <xf numFmtId="0" fontId="7" fillId="36" borderId="52" applyNumberFormat="0" applyAlignment="0" applyProtection="0"/>
    <xf numFmtId="0" fontId="7" fillId="36" borderId="52" applyNumberFormat="0" applyAlignment="0" applyProtection="0"/>
    <xf numFmtId="0" fontId="7" fillId="36" borderId="52" applyNumberFormat="0" applyAlignment="0" applyProtection="0"/>
    <xf numFmtId="0" fontId="7" fillId="36" borderId="52" applyNumberFormat="0" applyAlignment="0" applyProtection="0"/>
    <xf numFmtId="0" fontId="7" fillId="36" borderId="52" applyNumberFormat="0" applyAlignment="0" applyProtection="0"/>
    <xf numFmtId="0" fontId="7" fillId="36" borderId="52" applyNumberFormat="0" applyAlignment="0" applyProtection="0"/>
    <xf numFmtId="0" fontId="7" fillId="36" borderId="52" applyNumberFormat="0" applyAlignment="0" applyProtection="0"/>
    <xf numFmtId="0" fontId="8" fillId="37" borderId="9" applyNumberFormat="0" applyAlignment="0" applyProtection="0"/>
    <xf numFmtId="0" fontId="8" fillId="37" borderId="9" applyNumberFormat="0" applyAlignment="0" applyProtection="0"/>
    <xf numFmtId="0" fontId="8" fillId="37" borderId="9" applyNumberFormat="0" applyAlignment="0" applyProtection="0"/>
    <xf numFmtId="0" fontId="9" fillId="0" borderId="10" applyNumberFormat="0" applyFill="0" applyAlignment="0" applyProtection="0"/>
    <xf numFmtId="0" fontId="9" fillId="0" borderId="10" applyNumberFormat="0" applyFill="0" applyAlignment="0" applyProtection="0"/>
    <xf numFmtId="0" fontId="9" fillId="0" borderId="10" applyNumberFormat="0" applyFill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9" borderId="0" applyNumberFormat="0" applyBorder="0" applyAlignment="0" applyProtection="0"/>
    <xf numFmtId="0" fontId="5" fillId="39" borderId="0" applyNumberFormat="0" applyBorder="0" applyAlignment="0" applyProtection="0"/>
    <xf numFmtId="0" fontId="5" fillId="39" borderId="0" applyNumberFormat="0" applyBorder="0" applyAlignment="0" applyProtection="0"/>
    <xf numFmtId="0" fontId="5" fillId="40" borderId="0" applyNumberFormat="0" applyBorder="0" applyAlignment="0" applyProtection="0"/>
    <xf numFmtId="0" fontId="5" fillId="40" borderId="0" applyNumberFormat="0" applyBorder="0" applyAlignment="0" applyProtection="0"/>
    <xf numFmtId="0" fontId="5" fillId="40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34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10" fillId="27" borderId="52" applyNumberFormat="0" applyAlignment="0" applyProtection="0"/>
    <xf numFmtId="0" fontId="10" fillId="27" borderId="52" applyNumberFormat="0" applyAlignment="0" applyProtection="0"/>
    <xf numFmtId="0" fontId="10" fillId="27" borderId="52" applyNumberFormat="0" applyAlignment="0" applyProtection="0"/>
    <xf numFmtId="0" fontId="10" fillId="27" borderId="52" applyNumberFormat="0" applyAlignment="0" applyProtection="0"/>
    <xf numFmtId="0" fontId="10" fillId="27" borderId="52" applyNumberFormat="0" applyAlignment="0" applyProtection="0"/>
    <xf numFmtId="0" fontId="10" fillId="27" borderId="52" applyNumberFormat="0" applyAlignment="0" applyProtection="0"/>
    <xf numFmtId="0" fontId="10" fillId="27" borderId="52" applyNumberFormat="0" applyAlignment="0" applyProtection="0"/>
    <xf numFmtId="0" fontId="10" fillId="27" borderId="52" applyNumberFormat="0" applyAlignment="0" applyProtection="0"/>
    <xf numFmtId="0" fontId="10" fillId="27" borderId="52" applyNumberFormat="0" applyAlignment="0" applyProtection="0"/>
    <xf numFmtId="0" fontId="10" fillId="27" borderId="52" applyNumberFormat="0" applyAlignment="0" applyProtection="0"/>
    <xf numFmtId="0" fontId="10" fillId="27" borderId="52" applyNumberFormat="0" applyAlignment="0" applyProtection="0"/>
    <xf numFmtId="176" fontId="27" fillId="0" borderId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28" fillId="0" borderId="0"/>
    <xf numFmtId="0" fontId="28" fillId="0" borderId="0"/>
    <xf numFmtId="9" fontId="28" fillId="0" borderId="0" applyBorder="0" applyProtection="0"/>
    <xf numFmtId="9" fontId="28" fillId="0" borderId="0" applyBorder="0" applyProtection="0"/>
    <xf numFmtId="9" fontId="28" fillId="0" borderId="0"/>
    <xf numFmtId="0" fontId="29" fillId="0" borderId="0"/>
    <xf numFmtId="0" fontId="30" fillId="0" borderId="0"/>
    <xf numFmtId="0" fontId="4" fillId="42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31" fillId="0" borderId="0"/>
    <xf numFmtId="175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175" fontId="4" fillId="0" borderId="0" applyFont="0" applyFill="0" applyBorder="0" applyAlignment="0" applyProtection="0"/>
    <xf numFmtId="175" fontId="4" fillId="0" borderId="0" applyFont="0" applyFill="0" applyBorder="0" applyAlignment="0" applyProtection="0"/>
    <xf numFmtId="175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2" fontId="25" fillId="0" borderId="0" applyFont="0" applyFill="0" applyBorder="0" applyAlignment="0" applyProtection="0"/>
    <xf numFmtId="172" fontId="25" fillId="0" borderId="0" applyFont="0" applyFill="0" applyBorder="0" applyAlignment="0" applyProtection="0"/>
    <xf numFmtId="172" fontId="25" fillId="0" borderId="0" applyFont="0" applyFill="0" applyBorder="0" applyAlignment="0" applyProtection="0"/>
    <xf numFmtId="0" fontId="13" fillId="43" borderId="0" applyNumberFormat="0" applyBorder="0" applyAlignment="0" applyProtection="0"/>
    <xf numFmtId="0" fontId="13" fillId="43" borderId="0" applyNumberFormat="0" applyBorder="0" applyAlignment="0" applyProtection="0"/>
    <xf numFmtId="0" fontId="13" fillId="43" borderId="0" applyNumberFormat="0" applyBorder="0" applyAlignment="0" applyProtection="0"/>
    <xf numFmtId="178" fontId="32" fillId="0" borderId="0"/>
    <xf numFmtId="0" fontId="1" fillId="0" borderId="0"/>
    <xf numFmtId="0" fontId="3" fillId="0" borderId="0"/>
    <xf numFmtId="0" fontId="3" fillId="0" borderId="0"/>
    <xf numFmtId="0" fontId="25" fillId="0" borderId="0"/>
    <xf numFmtId="0" fontId="3" fillId="0" borderId="0"/>
    <xf numFmtId="0" fontId="25" fillId="0" borderId="0"/>
    <xf numFmtId="0" fontId="1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" fillId="0" borderId="0"/>
    <xf numFmtId="0" fontId="25" fillId="0" borderId="0"/>
    <xf numFmtId="0" fontId="3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3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4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3" fillId="44" borderId="53" applyNumberFormat="0" applyFont="0" applyAlignment="0" applyProtection="0"/>
    <xf numFmtId="0" fontId="3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3" fillId="44" borderId="53" applyNumberFormat="0" applyFont="0" applyAlignment="0" applyProtection="0"/>
    <xf numFmtId="0" fontId="3" fillId="44" borderId="53" applyNumberFormat="0" applyFont="0" applyAlignment="0" applyProtection="0"/>
    <xf numFmtId="0" fontId="3" fillId="44" borderId="53" applyNumberFormat="0" applyFont="0" applyAlignment="0" applyProtection="0"/>
    <xf numFmtId="0" fontId="3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4" fillId="44" borderId="53" applyNumberFormat="0" applyFont="0" applyAlignment="0" applyProtection="0"/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0" fontId="26" fillId="45" borderId="54" applyNumberFormat="0" applyFont="0" applyBorder="0" applyAlignment="0" applyProtection="0">
      <alignment horizontal="center"/>
    </xf>
    <xf numFmtId="9" fontId="3" fillId="0" borderId="0" applyFont="0" applyFill="0" applyBorder="0" applyAlignment="0" applyProtection="0"/>
    <xf numFmtId="0" fontId="35" fillId="0" borderId="55" applyNumberFormat="0" applyFont="0" applyBorder="0" applyAlignment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5" fillId="36" borderId="56" applyNumberFormat="0" applyAlignment="0" applyProtection="0"/>
    <xf numFmtId="0" fontId="15" fillId="36" borderId="56" applyNumberFormat="0" applyAlignment="0" applyProtection="0"/>
    <xf numFmtId="0" fontId="15" fillId="36" borderId="56" applyNumberFormat="0" applyAlignment="0" applyProtection="0"/>
    <xf numFmtId="0" fontId="15" fillId="36" borderId="56" applyNumberFormat="0" applyAlignment="0" applyProtection="0"/>
    <xf numFmtId="0" fontId="15" fillId="36" borderId="56" applyNumberFormat="0" applyAlignment="0" applyProtection="0"/>
    <xf numFmtId="0" fontId="15" fillId="36" borderId="56" applyNumberFormat="0" applyAlignment="0" applyProtection="0"/>
    <xf numFmtId="0" fontId="15" fillId="36" borderId="56" applyNumberFormat="0" applyAlignment="0" applyProtection="0"/>
    <xf numFmtId="0" fontId="15" fillId="36" borderId="56" applyNumberFormat="0" applyAlignment="0" applyProtection="0"/>
    <xf numFmtId="0" fontId="15" fillId="36" borderId="56" applyNumberFormat="0" applyAlignment="0" applyProtection="0"/>
    <xf numFmtId="0" fontId="15" fillId="36" borderId="56" applyNumberFormat="0" applyAlignment="0" applyProtection="0"/>
    <xf numFmtId="0" fontId="15" fillId="36" borderId="56" applyNumberFormat="0" applyAlignment="0" applyProtection="0"/>
    <xf numFmtId="0" fontId="15" fillId="36" borderId="56" applyNumberFormat="0" applyAlignment="0" applyProtection="0"/>
    <xf numFmtId="0" fontId="15" fillId="36" borderId="56" applyNumberFormat="0" applyAlignment="0" applyProtection="0"/>
    <xf numFmtId="0" fontId="15" fillId="36" borderId="56" applyNumberFormat="0" applyAlignment="0" applyProtection="0"/>
    <xf numFmtId="0" fontId="15" fillId="36" borderId="56" applyNumberFormat="0" applyAlignment="0" applyProtection="0"/>
    <xf numFmtId="0" fontId="36" fillId="0" borderId="0" applyNumberFormat="0" applyBorder="0" applyProtection="0">
      <alignment horizontal="left"/>
    </xf>
    <xf numFmtId="179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8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172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0" fontId="37" fillId="0" borderId="0"/>
    <xf numFmtId="0" fontId="37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8" fillId="0" borderId="57"/>
    <xf numFmtId="0" fontId="39" fillId="0" borderId="57" applyNumberFormat="0" applyFill="0" applyAlignment="0" applyProtection="0"/>
    <xf numFmtId="0" fontId="39" fillId="0" borderId="57" applyNumberFormat="0" applyFill="0" applyAlignment="0" applyProtection="0"/>
    <xf numFmtId="0" fontId="39" fillId="0" borderId="57" applyNumberFormat="0" applyFill="0" applyAlignment="0" applyProtection="0"/>
    <xf numFmtId="0" fontId="39" fillId="0" borderId="57" applyNumberFormat="0" applyFill="0" applyAlignment="0" applyProtection="0"/>
    <xf numFmtId="0" fontId="39" fillId="0" borderId="57" applyNumberFormat="0" applyFill="0" applyAlignment="0" applyProtection="0"/>
    <xf numFmtId="0" fontId="39" fillId="0" borderId="57" applyNumberFormat="0" applyFill="0" applyAlignment="0" applyProtection="0"/>
    <xf numFmtId="0" fontId="39" fillId="0" borderId="57" applyNumberFormat="0" applyFill="0" applyAlignment="0" applyProtection="0"/>
    <xf numFmtId="0" fontId="40" fillId="0" borderId="58" applyNumberFormat="0" applyFill="0" applyAlignment="0" applyProtection="0"/>
    <xf numFmtId="0" fontId="40" fillId="0" borderId="58" applyNumberFormat="0" applyFill="0" applyAlignment="0" applyProtection="0"/>
    <xf numFmtId="0" fontId="40" fillId="0" borderId="58" applyNumberFormat="0" applyFill="0" applyAlignment="0" applyProtection="0"/>
    <xf numFmtId="0" fontId="41" fillId="0" borderId="59" applyNumberFormat="0" applyFill="0" applyAlignment="0" applyProtection="0"/>
    <xf numFmtId="0" fontId="41" fillId="0" borderId="59" applyNumberFormat="0" applyFill="0" applyAlignment="0" applyProtection="0"/>
    <xf numFmtId="0" fontId="41" fillId="0" borderId="59" applyNumberFormat="0" applyFill="0" applyAlignment="0" applyProtection="0"/>
    <xf numFmtId="0" fontId="41" fillId="0" borderId="59" applyNumberFormat="0" applyFill="0" applyAlignment="0" applyProtection="0"/>
    <xf numFmtId="0" fontId="41" fillId="0" borderId="59" applyNumberFormat="0" applyFill="0" applyAlignment="0" applyProtection="0"/>
    <xf numFmtId="0" fontId="41" fillId="0" borderId="59" applyNumberFormat="0" applyFill="0" applyAlignment="0" applyProtection="0"/>
    <xf numFmtId="0" fontId="41" fillId="0" borderId="59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0" fontId="23" fillId="0" borderId="60" applyNumberFormat="0" applyFill="0" applyAlignment="0" applyProtection="0"/>
    <xf numFmtId="4" fontId="43" fillId="46" borderId="2">
      <alignment horizontal="right" vertical="center"/>
    </xf>
    <xf numFmtId="43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43" fontId="32" fillId="0" borderId="0" applyFont="0" applyFill="0" applyBorder="0" applyAlignment="0" applyProtection="0"/>
    <xf numFmtId="171" fontId="3" fillId="0" borderId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7" fillId="11" borderId="52" applyNumberFormat="0" applyAlignment="0" applyProtection="0"/>
    <xf numFmtId="0" fontId="10" fillId="3" borderId="52" applyNumberFormat="0" applyAlignment="0" applyProtection="0"/>
    <xf numFmtId="165" fontId="1" fillId="0" borderId="0" applyFont="0" applyFill="0" applyBorder="0" applyAlignment="0" applyProtection="0"/>
    <xf numFmtId="0" fontId="3" fillId="0" borderId="0"/>
    <xf numFmtId="0" fontId="14" fillId="0" borderId="0"/>
    <xf numFmtId="0" fontId="1" fillId="0" borderId="0"/>
    <xf numFmtId="0" fontId="51" fillId="0" borderId="0"/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0" fontId="26" fillId="45" borderId="13" applyNumberFormat="0" applyFont="0" applyBorder="0" applyAlignment="0" applyProtection="0">
      <alignment horizontal="center"/>
    </xf>
    <xf numFmtId="9" fontId="1" fillId="0" borderId="0" applyFont="0" applyFill="0" applyBorder="0" applyAlignment="0" applyProtection="0"/>
    <xf numFmtId="0" fontId="15" fillId="36" borderId="88" applyNumberFormat="0" applyAlignment="0" applyProtection="0"/>
    <xf numFmtId="0" fontId="15" fillId="36" borderId="88" applyNumberFormat="0" applyAlignment="0" applyProtection="0"/>
    <xf numFmtId="0" fontId="15" fillId="36" borderId="88" applyNumberFormat="0" applyAlignment="0" applyProtection="0"/>
    <xf numFmtId="0" fontId="15" fillId="11" borderId="88" applyNumberFormat="0" applyAlignment="0" applyProtection="0"/>
    <xf numFmtId="0" fontId="15" fillId="36" borderId="88" applyNumberFormat="0" applyAlignment="0" applyProtection="0"/>
    <xf numFmtId="0" fontId="15" fillId="36" borderId="88" applyNumberFormat="0" applyAlignment="0" applyProtection="0"/>
    <xf numFmtId="0" fontId="15" fillId="36" borderId="88" applyNumberFormat="0" applyAlignment="0" applyProtection="0"/>
    <xf numFmtId="0" fontId="15" fillId="36" borderId="88" applyNumberFormat="0" applyAlignment="0" applyProtection="0"/>
    <xf numFmtId="0" fontId="15" fillId="36" borderId="88" applyNumberFormat="0" applyAlignment="0" applyProtection="0"/>
    <xf numFmtId="0" fontId="15" fillId="36" borderId="88" applyNumberFormat="0" applyAlignment="0" applyProtection="0"/>
    <xf numFmtId="0" fontId="15" fillId="36" borderId="88" applyNumberFormat="0" applyAlignment="0" applyProtection="0"/>
    <xf numFmtId="0" fontId="15" fillId="36" borderId="88" applyNumberFormat="0" applyAlignment="0" applyProtection="0"/>
    <xf numFmtId="0" fontId="15" fillId="36" borderId="88" applyNumberFormat="0" applyAlignment="0" applyProtection="0"/>
    <xf numFmtId="0" fontId="15" fillId="36" borderId="88" applyNumberFormat="0" applyAlignment="0" applyProtection="0"/>
    <xf numFmtId="0" fontId="15" fillId="36" borderId="88" applyNumberFormat="0" applyAlignment="0" applyProtection="0"/>
    <xf numFmtId="0" fontId="15" fillId="36" borderId="88" applyNumberFormat="0" applyAlignment="0" applyProtection="0"/>
    <xf numFmtId="43" fontId="1" fillId="0" borderId="0" applyFont="0" applyFill="0" applyBorder="0" applyAlignment="0" applyProtection="0"/>
    <xf numFmtId="0" fontId="16" fillId="17" borderId="80">
      <alignment wrapText="1"/>
    </xf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90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23" fillId="0" borderId="89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2" fillId="0" borderId="0"/>
    <xf numFmtId="165" fontId="52" fillId="0" borderId="0" applyFont="0" applyFill="0" applyBorder="0" applyAlignment="0" applyProtection="0"/>
  </cellStyleXfs>
  <cellXfs count="285">
    <xf numFmtId="0" fontId="0" fillId="0" borderId="0" xfId="0"/>
    <xf numFmtId="0" fontId="3" fillId="0" borderId="0" xfId="42"/>
    <xf numFmtId="0" fontId="44" fillId="0" borderId="0" xfId="0" applyFont="1" applyAlignment="1">
      <alignment vertical="center"/>
    </xf>
    <xf numFmtId="181" fontId="44" fillId="0" borderId="0" xfId="0" applyNumberFormat="1" applyFont="1" applyAlignment="1">
      <alignment vertical="center"/>
    </xf>
    <xf numFmtId="0" fontId="44" fillId="0" borderId="0" xfId="0" applyFont="1" applyAlignment="1">
      <alignment horizontal="center" vertical="center"/>
    </xf>
    <xf numFmtId="0" fontId="44" fillId="0" borderId="0" xfId="0" applyFont="1" applyAlignment="1">
      <alignment vertical="center" wrapText="1"/>
    </xf>
    <xf numFmtId="43" fontId="44" fillId="0" borderId="0" xfId="1" applyFont="1" applyAlignment="1">
      <alignment horizontal="center" vertical="center"/>
    </xf>
    <xf numFmtId="165" fontId="44" fillId="0" borderId="0" xfId="82" applyFont="1" applyAlignment="1">
      <alignment horizontal="center" vertical="center"/>
    </xf>
    <xf numFmtId="165" fontId="44" fillId="0" borderId="0" xfId="82" applyFont="1" applyAlignment="1">
      <alignment vertical="center"/>
    </xf>
    <xf numFmtId="49" fontId="44" fillId="0" borderId="54" xfId="0" applyNumberFormat="1" applyFont="1" applyBorder="1" applyAlignment="1">
      <alignment horizontal="center" vertical="center"/>
    </xf>
    <xf numFmtId="49" fontId="44" fillId="0" borderId="54" xfId="0" applyNumberFormat="1" applyFont="1" applyBorder="1" applyAlignment="1">
      <alignment horizontal="left" vertical="center" wrapText="1"/>
    </xf>
    <xf numFmtId="0" fontId="44" fillId="0" borderId="54" xfId="0" applyFont="1" applyBorder="1" applyAlignment="1">
      <alignment horizontal="center" vertical="center" wrapText="1"/>
    </xf>
    <xf numFmtId="4" fontId="44" fillId="0" borderId="54" xfId="0" applyNumberFormat="1" applyFont="1" applyBorder="1" applyAlignment="1">
      <alignment vertical="center" wrapText="1"/>
    </xf>
    <xf numFmtId="165" fontId="44" fillId="0" borderId="54" xfId="82" applyFont="1" applyFill="1" applyBorder="1" applyAlignment="1">
      <alignment horizontal="right" vertical="center" wrapText="1"/>
    </xf>
    <xf numFmtId="49" fontId="44" fillId="0" borderId="66" xfId="0" applyNumberFormat="1" applyFont="1" applyBorder="1" applyAlignment="1">
      <alignment horizontal="center" vertical="center"/>
    </xf>
    <xf numFmtId="10" fontId="44" fillId="0" borderId="67" xfId="780" applyNumberFormat="1" applyFont="1" applyFill="1" applyBorder="1" applyAlignment="1">
      <alignment horizontal="right" vertical="center" wrapText="1"/>
    </xf>
    <xf numFmtId="0" fontId="46" fillId="47" borderId="63" xfId="0" applyFont="1" applyFill="1" applyBorder="1" applyAlignment="1">
      <alignment horizontal="center" vertical="center"/>
    </xf>
    <xf numFmtId="0" fontId="46" fillId="47" borderId="64" xfId="0" applyFont="1" applyFill="1" applyBorder="1" applyAlignment="1">
      <alignment horizontal="center" vertical="center"/>
    </xf>
    <xf numFmtId="0" fontId="46" fillId="47" borderId="64" xfId="0" applyFont="1" applyFill="1" applyBorder="1" applyAlignment="1">
      <alignment horizontal="center" vertical="center" wrapText="1"/>
    </xf>
    <xf numFmtId="43" fontId="46" fillId="47" borderId="64" xfId="1" applyFont="1" applyFill="1" applyBorder="1" applyAlignment="1">
      <alignment horizontal="center" vertical="center"/>
    </xf>
    <xf numFmtId="165" fontId="46" fillId="47" borderId="64" xfId="82" applyFont="1" applyFill="1" applyBorder="1" applyAlignment="1">
      <alignment horizontal="center" vertical="center" wrapText="1"/>
    </xf>
    <xf numFmtId="49" fontId="46" fillId="48" borderId="54" xfId="0" applyNumberFormat="1" applyFont="1" applyFill="1" applyBorder="1" applyAlignment="1">
      <alignment horizontal="center" vertical="center"/>
    </xf>
    <xf numFmtId="49" fontId="46" fillId="48" borderId="54" xfId="0" applyNumberFormat="1" applyFont="1" applyFill="1" applyBorder="1" applyAlignment="1">
      <alignment horizontal="left" vertical="center" wrapText="1"/>
    </xf>
    <xf numFmtId="0" fontId="46" fillId="48" borderId="54" xfId="0" applyFont="1" applyFill="1" applyBorder="1" applyAlignment="1">
      <alignment horizontal="center" vertical="center" wrapText="1"/>
    </xf>
    <xf numFmtId="4" fontId="46" fillId="48" borderId="54" xfId="0" applyNumberFormat="1" applyFont="1" applyFill="1" applyBorder="1" applyAlignment="1">
      <alignment horizontal="center" vertical="center" wrapText="1"/>
    </xf>
    <xf numFmtId="165" fontId="46" fillId="48" borderId="54" xfId="82" applyFont="1" applyFill="1" applyBorder="1" applyAlignment="1">
      <alignment horizontal="right" vertical="center" wrapText="1"/>
    </xf>
    <xf numFmtId="10" fontId="46" fillId="48" borderId="67" xfId="780" applyNumberFormat="1" applyFont="1" applyFill="1" applyBorder="1" applyAlignment="1">
      <alignment horizontal="right" vertical="center" wrapText="1"/>
    </xf>
    <xf numFmtId="165" fontId="46" fillId="0" borderId="54" xfId="82" applyFont="1" applyBorder="1" applyAlignment="1">
      <alignment horizontal="center" vertical="center"/>
    </xf>
    <xf numFmtId="165" fontId="46" fillId="0" borderId="54" xfId="82" applyFont="1" applyFill="1" applyBorder="1" applyAlignment="1">
      <alignment horizontal="center" vertical="center"/>
    </xf>
    <xf numFmtId="10" fontId="46" fillId="0" borderId="69" xfId="780" applyNumberFormat="1" applyFont="1" applyFill="1" applyBorder="1" applyAlignment="1">
      <alignment horizontal="center" vertical="center"/>
    </xf>
    <xf numFmtId="165" fontId="46" fillId="0" borderId="69" xfId="82" applyFont="1" applyFill="1" applyBorder="1" applyAlignment="1">
      <alignment horizontal="center" vertical="center"/>
    </xf>
    <xf numFmtId="182" fontId="44" fillId="0" borderId="0" xfId="780" applyNumberFormat="1" applyFont="1" applyAlignment="1">
      <alignment vertical="center"/>
    </xf>
    <xf numFmtId="0" fontId="44" fillId="0" borderId="0" xfId="0" applyFont="1"/>
    <xf numFmtId="0" fontId="44" fillId="0" borderId="0" xfId="0" quotePrefix="1" applyFont="1"/>
    <xf numFmtId="49" fontId="44" fillId="0" borderId="3" xfId="0" applyNumberFormat="1" applyFont="1" applyBorder="1" applyAlignment="1">
      <alignment horizontal="left" vertical="center" wrapText="1"/>
    </xf>
    <xf numFmtId="0" fontId="44" fillId="0" borderId="21" xfId="0" applyFont="1" applyBorder="1"/>
    <xf numFmtId="0" fontId="44" fillId="0" borderId="22" xfId="0" applyFont="1" applyBorder="1"/>
    <xf numFmtId="0" fontId="48" fillId="21" borderId="66" xfId="0" applyFont="1" applyFill="1" applyBorder="1" applyAlignment="1">
      <alignment horizontal="center" vertical="center" wrapText="1"/>
    </xf>
    <xf numFmtId="0" fontId="47" fillId="20" borderId="67" xfId="79" applyFont="1" applyFill="1" applyBorder="1" applyAlignment="1">
      <alignment horizontal="center" vertical="center" wrapText="1"/>
    </xf>
    <xf numFmtId="4" fontId="44" fillId="0" borderId="67" xfId="0" applyNumberFormat="1" applyFont="1" applyBorder="1" applyAlignment="1">
      <alignment horizontal="center" vertical="center" wrapText="1"/>
    </xf>
    <xf numFmtId="2" fontId="46" fillId="0" borderId="67" xfId="0" applyNumberFormat="1" applyFont="1" applyBorder="1" applyAlignment="1">
      <alignment horizontal="center" vertical="center" wrapText="1"/>
    </xf>
    <xf numFmtId="10" fontId="44" fillId="0" borderId="79" xfId="80" applyNumberFormat="1" applyFont="1" applyFill="1" applyBorder="1"/>
    <xf numFmtId="0" fontId="45" fillId="0" borderId="20" xfId="42" applyFont="1" applyBorder="1"/>
    <xf numFmtId="0" fontId="45" fillId="0" borderId="22" xfId="42" applyFont="1" applyBorder="1"/>
    <xf numFmtId="0" fontId="45" fillId="0" borderId="21" xfId="42" applyFont="1" applyBorder="1"/>
    <xf numFmtId="0" fontId="45" fillId="0" borderId="0" xfId="42" applyFont="1"/>
    <xf numFmtId="0" fontId="45" fillId="0" borderId="31" xfId="42" applyFont="1" applyBorder="1" applyAlignment="1">
      <alignment horizontal="left" vertical="center"/>
    </xf>
    <xf numFmtId="10" fontId="45" fillId="0" borderId="32" xfId="42" applyNumberFormat="1" applyFont="1" applyBorder="1" applyAlignment="1">
      <alignment vertical="center"/>
    </xf>
    <xf numFmtId="0" fontId="45" fillId="0" borderId="33" xfId="42" applyFont="1" applyBorder="1" applyAlignment="1">
      <alignment horizontal="center" vertical="center"/>
    </xf>
    <xf numFmtId="0" fontId="45" fillId="0" borderId="32" xfId="42" applyFont="1" applyBorder="1" applyAlignment="1">
      <alignment horizontal="left" vertical="center"/>
    </xf>
    <xf numFmtId="10" fontId="45" fillId="0" borderId="35" xfId="80" applyNumberFormat="1" applyFont="1" applyFill="1" applyBorder="1" applyAlignment="1" applyProtection="1">
      <alignment vertical="center"/>
      <protection locked="0"/>
    </xf>
    <xf numFmtId="0" fontId="45" fillId="0" borderId="36" xfId="42" applyFont="1" applyBorder="1" applyAlignment="1">
      <alignment horizontal="left" vertical="center"/>
    </xf>
    <xf numFmtId="10" fontId="45" fillId="0" borderId="37" xfId="42" applyNumberFormat="1" applyFont="1" applyBorder="1" applyAlignment="1">
      <alignment vertical="center"/>
    </xf>
    <xf numFmtId="0" fontId="45" fillId="0" borderId="38" xfId="42" applyFont="1" applyBorder="1" applyAlignment="1">
      <alignment horizontal="center" vertical="center"/>
    </xf>
    <xf numFmtId="0" fontId="45" fillId="0" borderId="37" xfId="42" applyFont="1" applyBorder="1" applyAlignment="1">
      <alignment horizontal="left" vertical="center"/>
    </xf>
    <xf numFmtId="10" fontId="45" fillId="0" borderId="24" xfId="80" applyNumberFormat="1" applyFont="1" applyFill="1" applyBorder="1" applyAlignment="1" applyProtection="1">
      <alignment vertical="center"/>
      <protection locked="0"/>
    </xf>
    <xf numFmtId="0" fontId="45" fillId="0" borderId="4" xfId="42" applyFont="1" applyBorder="1" applyAlignment="1">
      <alignment horizontal="left" vertical="center"/>
    </xf>
    <xf numFmtId="0" fontId="45" fillId="0" borderId="40" xfId="42" applyFont="1" applyBorder="1"/>
    <xf numFmtId="10" fontId="45" fillId="0" borderId="41" xfId="42" applyNumberFormat="1" applyFont="1" applyBorder="1" applyAlignment="1">
      <alignment vertical="center"/>
    </xf>
    <xf numFmtId="10" fontId="45" fillId="0" borderId="42" xfId="42" applyNumberFormat="1" applyFont="1" applyBorder="1" applyAlignment="1">
      <alignment vertical="center"/>
    </xf>
    <xf numFmtId="0" fontId="45" fillId="0" borderId="44" xfId="42" applyFont="1" applyBorder="1"/>
    <xf numFmtId="10" fontId="45" fillId="0" borderId="45" xfId="80" applyNumberFormat="1" applyFont="1" applyFill="1" applyBorder="1" applyAlignment="1" applyProtection="1">
      <alignment vertical="center"/>
      <protection locked="0"/>
    </xf>
    <xf numFmtId="0" fontId="45" fillId="0" borderId="78" xfId="42" applyFont="1" applyBorder="1" applyAlignment="1">
      <alignment horizontal="left" vertical="center"/>
    </xf>
    <xf numFmtId="0" fontId="45" fillId="0" borderId="27" xfId="42" applyFont="1" applyBorder="1"/>
    <xf numFmtId="49" fontId="44" fillId="49" borderId="54" xfId="0" applyNumberFormat="1" applyFont="1" applyFill="1" applyBorder="1" applyAlignment="1">
      <alignment horizontal="left" vertical="center" wrapText="1"/>
    </xf>
    <xf numFmtId="49" fontId="44" fillId="0" borderId="80" xfId="0" applyNumberFormat="1" applyFont="1" applyBorder="1" applyAlignment="1">
      <alignment horizontal="left" vertical="center" wrapText="1"/>
    </xf>
    <xf numFmtId="0" fontId="44" fillId="0" borderId="80" xfId="0" applyFont="1" applyBorder="1" applyAlignment="1">
      <alignment horizontal="center" vertical="center" wrapText="1"/>
    </xf>
    <xf numFmtId="49" fontId="44" fillId="0" borderId="80" xfId="0" applyNumberFormat="1" applyFont="1" applyBorder="1" applyAlignment="1">
      <alignment horizontal="center" vertical="center"/>
    </xf>
    <xf numFmtId="49" fontId="46" fillId="48" borderId="80" xfId="0" applyNumberFormat="1" applyFont="1" applyFill="1" applyBorder="1" applyAlignment="1">
      <alignment horizontal="center" vertical="center"/>
    </xf>
    <xf numFmtId="165" fontId="44" fillId="0" borderId="80" xfId="82" applyFont="1" applyFill="1" applyBorder="1" applyAlignment="1">
      <alignment horizontal="right" vertical="center" wrapText="1"/>
    </xf>
    <xf numFmtId="4" fontId="44" fillId="0" borderId="80" xfId="0" applyNumberFormat="1" applyFont="1" applyBorder="1" applyAlignment="1">
      <alignment horizontal="right" vertical="center" wrapText="1"/>
    </xf>
    <xf numFmtId="0" fontId="50" fillId="0" borderId="80" xfId="0" applyFont="1" applyBorder="1" applyAlignment="1">
      <alignment horizontal="center" vertical="center" wrapText="1"/>
    </xf>
    <xf numFmtId="0" fontId="50" fillId="0" borderId="80" xfId="0" applyFont="1" applyBorder="1" applyAlignment="1">
      <alignment horizontal="left" vertical="center" wrapText="1"/>
    </xf>
    <xf numFmtId="44" fontId="50" fillId="0" borderId="80" xfId="0" applyNumberFormat="1" applyFont="1" applyBorder="1" applyAlignment="1">
      <alignment horizontal="center" vertical="center" wrapText="1"/>
    </xf>
    <xf numFmtId="49" fontId="46" fillId="50" borderId="66" xfId="0" applyNumberFormat="1" applyFont="1" applyFill="1" applyBorder="1" applyAlignment="1">
      <alignment horizontal="center" vertical="center"/>
    </xf>
    <xf numFmtId="49" fontId="46" fillId="50" borderId="80" xfId="0" applyNumberFormat="1" applyFont="1" applyFill="1" applyBorder="1" applyAlignment="1">
      <alignment horizontal="center" vertical="center"/>
    </xf>
    <xf numFmtId="49" fontId="46" fillId="50" borderId="80" xfId="0" applyNumberFormat="1" applyFont="1" applyFill="1" applyBorder="1" applyAlignment="1">
      <alignment vertical="center" wrapText="1"/>
    </xf>
    <xf numFmtId="0" fontId="46" fillId="50" borderId="80" xfId="0" applyFont="1" applyFill="1" applyBorder="1" applyAlignment="1">
      <alignment vertical="center"/>
    </xf>
    <xf numFmtId="43" fontId="46" fillId="50" borderId="80" xfId="1" applyFont="1" applyFill="1" applyBorder="1" applyAlignment="1">
      <alignment horizontal="center" vertical="center"/>
    </xf>
    <xf numFmtId="0" fontId="0" fillId="0" borderId="21" xfId="0" applyBorder="1"/>
    <xf numFmtId="0" fontId="0" fillId="0" borderId="22" xfId="0" applyBorder="1"/>
    <xf numFmtId="164" fontId="46" fillId="47" borderId="65" xfId="82" applyNumberFormat="1" applyFont="1" applyFill="1" applyBorder="1" applyAlignment="1">
      <alignment horizontal="center" vertical="center" wrapText="1"/>
    </xf>
    <xf numFmtId="164" fontId="44" fillId="0" borderId="0" xfId="82" applyNumberFormat="1" applyFont="1" applyAlignment="1">
      <alignment vertical="center"/>
    </xf>
    <xf numFmtId="10" fontId="46" fillId="50" borderId="67" xfId="82" applyNumberFormat="1" applyFont="1" applyFill="1" applyBorder="1" applyAlignment="1">
      <alignment horizontal="right" vertical="center"/>
    </xf>
    <xf numFmtId="165" fontId="46" fillId="48" borderId="80" xfId="82" applyFont="1" applyFill="1" applyBorder="1" applyAlignment="1">
      <alignment horizontal="center" vertical="center"/>
    </xf>
    <xf numFmtId="165" fontId="44" fillId="0" borderId="0" xfId="0" applyNumberFormat="1" applyFont="1" applyAlignment="1">
      <alignment vertical="center"/>
    </xf>
    <xf numFmtId="0" fontId="48" fillId="21" borderId="13" xfId="0" applyFont="1" applyFill="1" applyBorder="1" applyAlignment="1">
      <alignment horizontal="center" vertical="center" wrapText="1"/>
    </xf>
    <xf numFmtId="0" fontId="47" fillId="20" borderId="13" xfId="79" applyFont="1" applyFill="1" applyBorder="1" applyAlignment="1">
      <alignment horizontal="center" vertical="center" wrapText="1"/>
    </xf>
    <xf numFmtId="0" fontId="44" fillId="0" borderId="66" xfId="0" applyFont="1" applyBorder="1" applyAlignment="1">
      <alignment horizontal="center" vertical="center"/>
    </xf>
    <xf numFmtId="0" fontId="44" fillId="0" borderId="13" xfId="0" applyFont="1" applyBorder="1" applyAlignment="1">
      <alignment horizontal="center" vertical="center"/>
    </xf>
    <xf numFmtId="0" fontId="44" fillId="0" borderId="13" xfId="0" applyFont="1" applyBorder="1" applyAlignment="1">
      <alignment vertical="center" wrapText="1"/>
    </xf>
    <xf numFmtId="174" fontId="44" fillId="0" borderId="13" xfId="0" applyNumberFormat="1" applyFont="1" applyBorder="1" applyAlignment="1">
      <alignment vertical="center"/>
    </xf>
    <xf numFmtId="4" fontId="44" fillId="0" borderId="13" xfId="0" applyNumberFormat="1" applyFont="1" applyBorder="1" applyAlignment="1">
      <alignment vertical="center"/>
    </xf>
    <xf numFmtId="0" fontId="46" fillId="0" borderId="13" xfId="0" applyFont="1" applyBorder="1" applyAlignment="1">
      <alignment horizontal="center"/>
    </xf>
    <xf numFmtId="49" fontId="44" fillId="49" borderId="54" xfId="0" applyNumberFormat="1" applyFont="1" applyFill="1" applyBorder="1" applyAlignment="1">
      <alignment horizontal="center" vertical="center"/>
    </xf>
    <xf numFmtId="0" fontId="44" fillId="49" borderId="54" xfId="0" applyFont="1" applyFill="1" applyBorder="1" applyAlignment="1">
      <alignment horizontal="center" vertical="center" wrapText="1"/>
    </xf>
    <xf numFmtId="49" fontId="44" fillId="49" borderId="66" xfId="0" applyNumberFormat="1" applyFont="1" applyFill="1" applyBorder="1" applyAlignment="1">
      <alignment horizontal="center" vertical="center"/>
    </xf>
    <xf numFmtId="4" fontId="44" fillId="49" borderId="54" xfId="0" applyNumberFormat="1" applyFont="1" applyFill="1" applyBorder="1" applyAlignment="1">
      <alignment vertical="center" wrapText="1"/>
    </xf>
    <xf numFmtId="44" fontId="50" fillId="49" borderId="80" xfId="0" applyNumberFormat="1" applyFont="1" applyFill="1" applyBorder="1" applyAlignment="1">
      <alignment horizontal="center" vertical="center" wrapText="1"/>
    </xf>
    <xf numFmtId="165" fontId="44" fillId="49" borderId="54" xfId="82" applyFont="1" applyFill="1" applyBorder="1" applyAlignment="1">
      <alignment horizontal="right" vertical="center" wrapText="1"/>
    </xf>
    <xf numFmtId="10" fontId="44" fillId="49" borderId="67" xfId="780" applyNumberFormat="1" applyFont="1" applyFill="1" applyBorder="1" applyAlignment="1">
      <alignment horizontal="right" vertical="center" wrapText="1"/>
    </xf>
    <xf numFmtId="0" fontId="44" fillId="49" borderId="0" xfId="0" applyFont="1" applyFill="1" applyAlignment="1">
      <alignment vertical="center"/>
    </xf>
    <xf numFmtId="1" fontId="46" fillId="47" borderId="64" xfId="0" applyNumberFormat="1" applyFont="1" applyFill="1" applyBorder="1" applyAlignment="1">
      <alignment horizontal="center" vertical="center"/>
    </xf>
    <xf numFmtId="1" fontId="46" fillId="50" borderId="80" xfId="0" applyNumberFormat="1" applyFont="1" applyFill="1" applyBorder="1" applyAlignment="1">
      <alignment horizontal="center" vertical="center"/>
    </xf>
    <xf numFmtId="1" fontId="46" fillId="48" borderId="80" xfId="0" applyNumberFormat="1" applyFont="1" applyFill="1" applyBorder="1" applyAlignment="1">
      <alignment horizontal="center" vertical="center"/>
    </xf>
    <xf numFmtId="1" fontId="44" fillId="0" borderId="54" xfId="0" applyNumberFormat="1" applyFont="1" applyBorder="1" applyAlignment="1">
      <alignment horizontal="center" vertical="center"/>
    </xf>
    <xf numFmtId="1" fontId="46" fillId="48" borderId="54" xfId="0" applyNumberFormat="1" applyFont="1" applyFill="1" applyBorder="1" applyAlignment="1">
      <alignment horizontal="center" vertical="center"/>
    </xf>
    <xf numFmtId="1" fontId="44" fillId="0" borderId="80" xfId="0" applyNumberFormat="1" applyFont="1" applyBorder="1" applyAlignment="1">
      <alignment horizontal="center" vertical="center"/>
    </xf>
    <xf numFmtId="1" fontId="44" fillId="49" borderId="54" xfId="0" applyNumberFormat="1" applyFont="1" applyFill="1" applyBorder="1" applyAlignment="1">
      <alignment horizontal="center" vertical="center"/>
    </xf>
    <xf numFmtId="1" fontId="44" fillId="0" borderId="0" xfId="0" applyNumberFormat="1" applyFont="1" applyAlignment="1">
      <alignment horizontal="center" vertical="center"/>
    </xf>
    <xf numFmtId="49" fontId="46" fillId="48" borderId="80" xfId="0" applyNumberFormat="1" applyFont="1" applyFill="1" applyBorder="1" applyAlignment="1">
      <alignment horizontal="left" vertical="center"/>
    </xf>
    <xf numFmtId="0" fontId="44" fillId="0" borderId="0" xfId="846" applyFont="1" applyAlignment="1">
      <alignment vertical="center"/>
    </xf>
    <xf numFmtId="0" fontId="44" fillId="0" borderId="0" xfId="846" applyFont="1" applyAlignment="1">
      <alignment vertical="center" wrapText="1"/>
    </xf>
    <xf numFmtId="0" fontId="44" fillId="0" borderId="2" xfId="846" applyFont="1" applyBorder="1" applyAlignment="1">
      <alignment vertical="center"/>
    </xf>
    <xf numFmtId="0" fontId="44" fillId="0" borderId="0" xfId="846" applyFont="1"/>
    <xf numFmtId="0" fontId="44" fillId="18" borderId="100" xfId="846" applyFont="1" applyFill="1" applyBorder="1" applyAlignment="1">
      <alignment horizontal="center"/>
    </xf>
    <xf numFmtId="0" fontId="46" fillId="0" borderId="101" xfId="846" applyFont="1" applyBorder="1" applyAlignment="1">
      <alignment horizontal="center" vertical="center"/>
    </xf>
    <xf numFmtId="0" fontId="46" fillId="0" borderId="92" xfId="846" applyFont="1" applyBorder="1" applyAlignment="1">
      <alignment horizontal="left" vertical="center"/>
    </xf>
    <xf numFmtId="4" fontId="46" fillId="0" borderId="101" xfId="846" applyNumberFormat="1" applyFont="1" applyBorder="1" applyAlignment="1">
      <alignment horizontal="center" vertical="center"/>
    </xf>
    <xf numFmtId="0" fontId="44" fillId="0" borderId="100" xfId="846" applyFont="1" applyBorder="1" applyAlignment="1">
      <alignment horizontal="center"/>
    </xf>
    <xf numFmtId="0" fontId="46" fillId="0" borderId="102" xfId="846" applyFont="1" applyBorder="1" applyAlignment="1">
      <alignment horizontal="center"/>
    </xf>
    <xf numFmtId="165" fontId="46" fillId="0" borderId="102" xfId="848" applyFont="1" applyBorder="1" applyAlignment="1">
      <alignment horizontal="left" vertical="center" wrapText="1"/>
    </xf>
    <xf numFmtId="10" fontId="44" fillId="0" borderId="99" xfId="846" applyNumberFormat="1" applyFont="1" applyBorder="1" applyAlignment="1">
      <alignment horizontal="center"/>
    </xf>
    <xf numFmtId="4" fontId="44" fillId="0" borderId="0" xfId="846" applyNumberFormat="1" applyFont="1"/>
    <xf numFmtId="49" fontId="44" fillId="0" borderId="102" xfId="846" applyNumberFormat="1" applyFont="1" applyBorder="1" applyAlignment="1">
      <alignment horizontal="center"/>
    </xf>
    <xf numFmtId="0" fontId="44" fillId="0" borderId="0" xfId="846" applyFont="1" applyAlignment="1">
      <alignment horizontal="left" wrapText="1"/>
    </xf>
    <xf numFmtId="165" fontId="44" fillId="0" borderId="102" xfId="848" applyFont="1" applyBorder="1" applyAlignment="1">
      <alignment vertical="center" wrapText="1"/>
    </xf>
    <xf numFmtId="4" fontId="44" fillId="0" borderId="99" xfId="846" applyNumberFormat="1" applyFont="1" applyBorder="1"/>
    <xf numFmtId="9" fontId="44" fillId="0" borderId="0" xfId="849" applyFont="1"/>
    <xf numFmtId="165" fontId="44" fillId="0" borderId="0" xfId="848" applyFont="1" applyBorder="1"/>
    <xf numFmtId="2" fontId="46" fillId="0" borderId="102" xfId="846" applyNumberFormat="1" applyFont="1" applyBorder="1" applyAlignment="1">
      <alignment horizontal="center"/>
    </xf>
    <xf numFmtId="0" fontId="46" fillId="0" borderId="0" xfId="846" applyFont="1" applyAlignment="1">
      <alignment horizontal="left" wrapText="1"/>
    </xf>
    <xf numFmtId="165" fontId="46" fillId="0" borderId="102" xfId="848" applyFont="1" applyBorder="1" applyAlignment="1">
      <alignment vertical="center" wrapText="1"/>
    </xf>
    <xf numFmtId="10" fontId="44" fillId="0" borderId="99" xfId="846" applyNumberFormat="1" applyFont="1" applyBorder="1" applyAlignment="1">
      <alignment vertical="center"/>
    </xf>
    <xf numFmtId="4" fontId="46" fillId="0" borderId="99" xfId="846" applyNumberFormat="1" applyFont="1" applyBorder="1" applyAlignment="1">
      <alignment vertical="center"/>
    </xf>
    <xf numFmtId="0" fontId="44" fillId="0" borderId="92" xfId="846" applyFont="1" applyBorder="1"/>
    <xf numFmtId="10" fontId="44" fillId="0" borderId="0" xfId="846" applyNumberFormat="1" applyFont="1"/>
    <xf numFmtId="49" fontId="46" fillId="0" borderId="0" xfId="846" applyNumberFormat="1" applyFont="1" applyAlignment="1">
      <alignment horizontal="center" vertical="center"/>
    </xf>
    <xf numFmtId="0" fontId="52" fillId="0" borderId="0" xfId="850" applyAlignment="1">
      <alignment horizontal="left" vertical="top"/>
    </xf>
    <xf numFmtId="0" fontId="52" fillId="0" borderId="0" xfId="850" applyAlignment="1">
      <alignment horizontal="left" vertical="center"/>
    </xf>
    <xf numFmtId="165" fontId="0" fillId="0" borderId="0" xfId="851" applyFont="1" applyFill="1" applyBorder="1" applyAlignment="1">
      <alignment horizontal="left" vertical="center"/>
    </xf>
    <xf numFmtId="0" fontId="46" fillId="48" borderId="80" xfId="0" applyFont="1" applyFill="1" applyBorder="1" applyAlignment="1">
      <alignment horizontal="center" vertical="center"/>
    </xf>
    <xf numFmtId="0" fontId="46" fillId="48" borderId="66" xfId="0" applyFont="1" applyFill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10" fontId="46" fillId="48" borderId="80" xfId="0" applyNumberFormat="1" applyFont="1" applyFill="1" applyBorder="1" applyAlignment="1">
      <alignment horizontal="right" vertical="center"/>
    </xf>
    <xf numFmtId="0" fontId="44" fillId="0" borderId="25" xfId="0" applyFont="1" applyBorder="1" applyAlignment="1">
      <alignment horizontal="left" vertical="center"/>
    </xf>
    <xf numFmtId="0" fontId="44" fillId="0" borderId="26" xfId="0" applyFont="1" applyBorder="1" applyAlignment="1">
      <alignment horizontal="left" vertical="center"/>
    </xf>
    <xf numFmtId="0" fontId="44" fillId="0" borderId="77" xfId="0" applyFont="1" applyBorder="1" applyAlignment="1">
      <alignment horizontal="left" vertical="center"/>
    </xf>
    <xf numFmtId="165" fontId="46" fillId="0" borderId="69" xfId="82" applyFont="1" applyFill="1" applyBorder="1" applyAlignment="1">
      <alignment horizontal="center" vertical="center"/>
    </xf>
    <xf numFmtId="165" fontId="46" fillId="0" borderId="70" xfId="82" applyFont="1" applyFill="1" applyBorder="1" applyAlignment="1">
      <alignment horizontal="center" vertical="center"/>
    </xf>
    <xf numFmtId="0" fontId="46" fillId="47" borderId="71" xfId="0" applyFont="1" applyFill="1" applyBorder="1" applyAlignment="1">
      <alignment horizontal="center" vertical="center"/>
    </xf>
    <xf numFmtId="0" fontId="46" fillId="47" borderId="72" xfId="0" applyFont="1" applyFill="1" applyBorder="1" applyAlignment="1">
      <alignment horizontal="center" vertical="center"/>
    </xf>
    <xf numFmtId="0" fontId="46" fillId="47" borderId="73" xfId="0" applyFont="1" applyFill="1" applyBorder="1" applyAlignment="1">
      <alignment horizontal="center" vertical="center"/>
    </xf>
    <xf numFmtId="0" fontId="46" fillId="0" borderId="21" xfId="0" applyFont="1" applyBorder="1" applyAlignment="1">
      <alignment horizontal="left" vertical="center" wrapText="1"/>
    </xf>
    <xf numFmtId="0" fontId="46" fillId="0" borderId="0" xfId="0" applyFont="1" applyAlignment="1">
      <alignment horizontal="left" vertical="center" wrapText="1"/>
    </xf>
    <xf numFmtId="0" fontId="46" fillId="0" borderId="75" xfId="0" applyFont="1" applyBorder="1" applyAlignment="1">
      <alignment horizontal="center" vertical="center" wrapText="1"/>
    </xf>
    <xf numFmtId="0" fontId="46" fillId="0" borderId="76" xfId="0" applyFont="1" applyBorder="1" applyAlignment="1">
      <alignment horizontal="center" vertical="center" wrapText="1"/>
    </xf>
    <xf numFmtId="0" fontId="46" fillId="0" borderId="74" xfId="0" applyFont="1" applyBorder="1" applyAlignment="1">
      <alignment horizontal="center" vertical="center" wrapText="1"/>
    </xf>
    <xf numFmtId="0" fontId="46" fillId="0" borderId="61" xfId="0" applyFont="1" applyBorder="1" applyAlignment="1">
      <alignment horizontal="center" vertical="center" wrapText="1"/>
    </xf>
    <xf numFmtId="0" fontId="46" fillId="0" borderId="62" xfId="0" applyFont="1" applyBorder="1" applyAlignment="1">
      <alignment horizontal="center" vertical="center" wrapText="1"/>
    </xf>
    <xf numFmtId="0" fontId="46" fillId="0" borderId="5" xfId="0" applyFont="1" applyBorder="1" applyAlignment="1">
      <alignment horizontal="center" vertical="center" wrapText="1"/>
    </xf>
    <xf numFmtId="0" fontId="46" fillId="0" borderId="6" xfId="0" applyFont="1" applyBorder="1" applyAlignment="1">
      <alignment horizontal="center" vertical="center" wrapText="1"/>
    </xf>
    <xf numFmtId="0" fontId="46" fillId="0" borderId="23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left" vertical="center"/>
    </xf>
    <xf numFmtId="0" fontId="46" fillId="0" borderId="0" xfId="0" applyFont="1" applyAlignment="1">
      <alignment horizontal="left" vertical="center"/>
    </xf>
    <xf numFmtId="0" fontId="46" fillId="0" borderId="2" xfId="0" applyFont="1" applyBorder="1" applyAlignment="1">
      <alignment horizontal="left" vertical="center"/>
    </xf>
    <xf numFmtId="43" fontId="46" fillId="0" borderId="54" xfId="1" applyFont="1" applyFill="1" applyBorder="1" applyAlignment="1">
      <alignment horizontal="center" vertical="center"/>
    </xf>
    <xf numFmtId="43" fontId="46" fillId="0" borderId="67" xfId="1" applyFont="1" applyFill="1" applyBorder="1" applyAlignment="1">
      <alignment horizontal="center" vertical="center"/>
    </xf>
    <xf numFmtId="0" fontId="46" fillId="19" borderId="18" xfId="0" applyFont="1" applyFill="1" applyBorder="1" applyAlignment="1">
      <alignment horizontal="center" vertical="center"/>
    </xf>
    <xf numFmtId="0" fontId="46" fillId="19" borderId="19" xfId="0" applyFont="1" applyFill="1" applyBorder="1" applyAlignment="1">
      <alignment horizontal="center" vertical="center"/>
    </xf>
    <xf numFmtId="0" fontId="46" fillId="19" borderId="20" xfId="0" applyFont="1" applyFill="1" applyBorder="1" applyAlignment="1">
      <alignment horizontal="center" vertical="center"/>
    </xf>
    <xf numFmtId="0" fontId="46" fillId="19" borderId="21" xfId="0" applyFont="1" applyFill="1" applyBorder="1" applyAlignment="1">
      <alignment horizontal="center" vertical="center"/>
    </xf>
    <xf numFmtId="0" fontId="46" fillId="19" borderId="0" xfId="0" applyFont="1" applyFill="1" applyAlignment="1">
      <alignment horizontal="center" vertical="center"/>
    </xf>
    <xf numFmtId="0" fontId="46" fillId="19" borderId="22" xfId="0" applyFont="1" applyFill="1" applyBorder="1" applyAlignment="1">
      <alignment horizontal="center" vertical="center"/>
    </xf>
    <xf numFmtId="0" fontId="46" fillId="19" borderId="25" xfId="0" applyFont="1" applyFill="1" applyBorder="1" applyAlignment="1">
      <alignment horizontal="center" vertical="center"/>
    </xf>
    <xf numFmtId="0" fontId="46" fillId="19" borderId="26" xfId="0" applyFont="1" applyFill="1" applyBorder="1" applyAlignment="1">
      <alignment horizontal="center" vertical="center"/>
    </xf>
    <xf numFmtId="0" fontId="46" fillId="19" borderId="27" xfId="0" applyFont="1" applyFill="1" applyBorder="1" applyAlignment="1">
      <alignment horizontal="center" vertical="center"/>
    </xf>
    <xf numFmtId="0" fontId="44" fillId="0" borderId="18" xfId="0" applyFont="1" applyBorder="1" applyAlignment="1">
      <alignment horizontal="left" vertical="center" wrapText="1"/>
    </xf>
    <xf numFmtId="0" fontId="44" fillId="0" borderId="19" xfId="0" applyFont="1" applyBorder="1" applyAlignment="1">
      <alignment horizontal="left" vertical="center" wrapText="1"/>
    </xf>
    <xf numFmtId="0" fontId="44" fillId="0" borderId="20" xfId="0" applyFont="1" applyBorder="1" applyAlignment="1">
      <alignment horizontal="left" vertical="center" wrapText="1"/>
    </xf>
    <xf numFmtId="0" fontId="44" fillId="0" borderId="21" xfId="0" applyFont="1" applyBorder="1" applyAlignment="1">
      <alignment horizontal="left" vertical="center" wrapText="1"/>
    </xf>
    <xf numFmtId="0" fontId="44" fillId="0" borderId="0" xfId="0" applyFont="1" applyAlignment="1">
      <alignment horizontal="left" vertical="center" wrapText="1"/>
    </xf>
    <xf numFmtId="0" fontId="44" fillId="0" borderId="22" xfId="0" applyFont="1" applyBorder="1" applyAlignment="1">
      <alignment horizontal="left" vertical="center" wrapText="1"/>
    </xf>
    <xf numFmtId="0" fontId="44" fillId="0" borderId="0" xfId="0" applyFont="1" applyAlignment="1">
      <alignment horizontal="left" vertical="center"/>
    </xf>
    <xf numFmtId="0" fontId="44" fillId="0" borderId="22" xfId="0" applyFont="1" applyBorder="1" applyAlignment="1">
      <alignment horizontal="left" vertical="center"/>
    </xf>
    <xf numFmtId="43" fontId="46" fillId="18" borderId="71" xfId="1" applyFont="1" applyFill="1" applyBorder="1" applyAlignment="1">
      <alignment horizontal="center" vertical="center"/>
    </xf>
    <xf numFmtId="43" fontId="46" fillId="18" borderId="72" xfId="1" applyFont="1" applyFill="1" applyBorder="1" applyAlignment="1">
      <alignment horizontal="center" vertical="center"/>
    </xf>
    <xf numFmtId="43" fontId="46" fillId="18" borderId="73" xfId="1" applyFont="1" applyFill="1" applyBorder="1" applyAlignment="1">
      <alignment horizontal="center" vertical="center"/>
    </xf>
    <xf numFmtId="0" fontId="49" fillId="0" borderId="18" xfId="42" applyFont="1" applyBorder="1" applyAlignment="1">
      <alignment horizontal="left" vertical="center" wrapText="1"/>
    </xf>
    <xf numFmtId="0" fontId="49" fillId="0" borderId="19" xfId="42" applyFont="1" applyBorder="1" applyAlignment="1">
      <alignment horizontal="left" vertical="center" wrapText="1"/>
    </xf>
    <xf numFmtId="0" fontId="49" fillId="0" borderId="20" xfId="42" applyFont="1" applyBorder="1" applyAlignment="1">
      <alignment horizontal="left" vertical="center" wrapText="1"/>
    </xf>
    <xf numFmtId="0" fontId="49" fillId="47" borderId="71" xfId="42" applyFont="1" applyFill="1" applyBorder="1" applyAlignment="1">
      <alignment horizontal="center"/>
    </xf>
    <xf numFmtId="0" fontId="49" fillId="47" borderId="72" xfId="42" applyFont="1" applyFill="1" applyBorder="1" applyAlignment="1">
      <alignment horizontal="center"/>
    </xf>
    <xf numFmtId="0" fontId="49" fillId="47" borderId="73" xfId="42" applyFont="1" applyFill="1" applyBorder="1" applyAlignment="1">
      <alignment horizontal="center"/>
    </xf>
    <xf numFmtId="0" fontId="49" fillId="47" borderId="84" xfId="42" applyFont="1" applyFill="1" applyBorder="1" applyAlignment="1">
      <alignment horizontal="center"/>
    </xf>
    <xf numFmtId="0" fontId="49" fillId="47" borderId="85" xfId="42" applyFont="1" applyFill="1" applyBorder="1" applyAlignment="1">
      <alignment horizontal="center"/>
    </xf>
    <xf numFmtId="0" fontId="49" fillId="47" borderId="86" xfId="42" applyFont="1" applyFill="1" applyBorder="1" applyAlignment="1">
      <alignment horizontal="center"/>
    </xf>
    <xf numFmtId="0" fontId="49" fillId="0" borderId="83" xfId="42" applyFont="1" applyBorder="1" applyAlignment="1">
      <alignment horizontal="center" vertical="center"/>
    </xf>
    <xf numFmtId="0" fontId="49" fillId="0" borderId="30" xfId="42" applyFont="1" applyBorder="1" applyAlignment="1">
      <alignment horizontal="center" vertical="center"/>
    </xf>
    <xf numFmtId="0" fontId="49" fillId="0" borderId="1" xfId="42" applyFont="1" applyBorder="1" applyAlignment="1">
      <alignment horizontal="center" vertical="center" wrapText="1"/>
    </xf>
    <xf numFmtId="0" fontId="49" fillId="0" borderId="0" xfId="42" applyFont="1" applyAlignment="1">
      <alignment horizontal="center" vertical="center" wrapText="1"/>
    </xf>
    <xf numFmtId="0" fontId="49" fillId="0" borderId="2" xfId="42" applyFont="1" applyBorder="1" applyAlignment="1">
      <alignment horizontal="center" vertical="center" wrapText="1"/>
    </xf>
    <xf numFmtId="0" fontId="49" fillId="0" borderId="5" xfId="42" applyFont="1" applyBorder="1" applyAlignment="1">
      <alignment horizontal="center" vertical="center" wrapText="1"/>
    </xf>
    <xf numFmtId="0" fontId="49" fillId="0" borderId="6" xfId="42" applyFont="1" applyBorder="1" applyAlignment="1">
      <alignment horizontal="center" vertical="center" wrapText="1"/>
    </xf>
    <xf numFmtId="0" fontId="49" fillId="0" borderId="7" xfId="42" applyFont="1" applyBorder="1" applyAlignment="1">
      <alignment horizontal="center" vertical="center" wrapText="1"/>
    </xf>
    <xf numFmtId="0" fontId="49" fillId="0" borderId="1" xfId="42" applyFont="1" applyBorder="1" applyAlignment="1">
      <alignment horizontal="center" vertical="center"/>
    </xf>
    <xf numFmtId="0" fontId="49" fillId="0" borderId="22" xfId="42" applyFont="1" applyBorder="1" applyAlignment="1">
      <alignment horizontal="center" vertical="center"/>
    </xf>
    <xf numFmtId="0" fontId="49" fillId="0" borderId="5" xfId="42" applyFont="1" applyBorder="1" applyAlignment="1">
      <alignment horizontal="center" vertical="center"/>
    </xf>
    <xf numFmtId="0" fontId="49" fillId="0" borderId="23" xfId="42" applyFont="1" applyBorder="1" applyAlignment="1">
      <alignment horizontal="center" vertical="center"/>
    </xf>
    <xf numFmtId="10" fontId="45" fillId="0" borderId="33" xfId="42" applyNumberFormat="1" applyFont="1" applyBorder="1" applyAlignment="1">
      <alignment horizontal="center" vertical="center"/>
    </xf>
    <xf numFmtId="10" fontId="45" fillId="0" borderId="34" xfId="42" applyNumberFormat="1" applyFont="1" applyBorder="1" applyAlignment="1">
      <alignment horizontal="center" vertical="center"/>
    </xf>
    <xf numFmtId="10" fontId="45" fillId="0" borderId="38" xfId="42" applyNumberFormat="1" applyFont="1" applyBorder="1" applyAlignment="1">
      <alignment horizontal="center" vertical="center"/>
    </xf>
    <xf numFmtId="10" fontId="45" fillId="0" borderId="39" xfId="42" applyNumberFormat="1" applyFont="1" applyBorder="1" applyAlignment="1">
      <alignment horizontal="center" vertical="center"/>
    </xf>
    <xf numFmtId="175" fontId="44" fillId="0" borderId="48" xfId="81" applyNumberFormat="1" applyFont="1" applyFill="1" applyBorder="1" applyAlignment="1">
      <alignment horizontal="center"/>
    </xf>
    <xf numFmtId="175" fontId="44" fillId="0" borderId="38" xfId="81" applyNumberFormat="1" applyFont="1" applyFill="1" applyBorder="1" applyAlignment="1">
      <alignment horizontal="center"/>
    </xf>
    <xf numFmtId="175" fontId="44" fillId="0" borderId="49" xfId="81" applyNumberFormat="1" applyFont="1" applyFill="1" applyBorder="1" applyAlignment="1">
      <alignment horizontal="center"/>
    </xf>
    <xf numFmtId="175" fontId="44" fillId="0" borderId="46" xfId="81" applyNumberFormat="1" applyFont="1" applyFill="1" applyBorder="1" applyAlignment="1">
      <alignment horizontal="center"/>
    </xf>
    <xf numFmtId="0" fontId="45" fillId="0" borderId="33" xfId="42" applyFont="1" applyBorder="1"/>
    <xf numFmtId="0" fontId="45" fillId="0" borderId="47" xfId="42" applyFont="1" applyBorder="1"/>
    <xf numFmtId="10" fontId="45" fillId="0" borderId="42" xfId="42" applyNumberFormat="1" applyFont="1" applyBorder="1" applyAlignment="1">
      <alignment horizontal="center" vertical="center"/>
    </xf>
    <xf numFmtId="10" fontId="45" fillId="0" borderId="43" xfId="42" applyNumberFormat="1" applyFont="1" applyBorder="1" applyAlignment="1">
      <alignment horizontal="center" vertical="center"/>
    </xf>
    <xf numFmtId="10" fontId="45" fillId="0" borderId="87" xfId="42" applyNumberFormat="1" applyFont="1" applyBorder="1" applyAlignment="1">
      <alignment horizontal="center" vertical="center"/>
    </xf>
    <xf numFmtId="10" fontId="45" fillId="0" borderId="82" xfId="42" applyNumberFormat="1" applyFont="1" applyBorder="1" applyAlignment="1">
      <alignment horizontal="center" vertical="center"/>
    </xf>
    <xf numFmtId="10" fontId="45" fillId="0" borderId="29" xfId="42" applyNumberFormat="1" applyFont="1" applyBorder="1" applyAlignment="1">
      <alignment horizontal="center" vertical="center"/>
    </xf>
    <xf numFmtId="0" fontId="45" fillId="0" borderId="0" xfId="42" applyFont="1" applyAlignment="1">
      <alignment horizontal="center"/>
    </xf>
    <xf numFmtId="0" fontId="45" fillId="0" borderId="74" xfId="42" applyFont="1" applyBorder="1" applyAlignment="1">
      <alignment horizontal="center"/>
    </xf>
    <xf numFmtId="0" fontId="45" fillId="0" borderId="81" xfId="42" applyFont="1" applyBorder="1" applyAlignment="1">
      <alignment horizontal="center"/>
    </xf>
    <xf numFmtId="0" fontId="45" fillId="0" borderId="28" xfId="42" applyFont="1" applyBorder="1" applyAlignment="1">
      <alignment horizontal="center"/>
    </xf>
    <xf numFmtId="175" fontId="49" fillId="0" borderId="19" xfId="42" applyNumberFormat="1" applyFont="1" applyBorder="1" applyAlignment="1">
      <alignment horizontal="center"/>
    </xf>
    <xf numFmtId="175" fontId="44" fillId="0" borderId="50" xfId="81" applyNumberFormat="1" applyFont="1" applyFill="1" applyBorder="1" applyAlignment="1">
      <alignment horizontal="center"/>
    </xf>
    <xf numFmtId="175" fontId="44" fillId="0" borderId="42" xfId="81" applyNumberFormat="1" applyFont="1" applyFill="1" applyBorder="1" applyAlignment="1">
      <alignment horizontal="center"/>
    </xf>
    <xf numFmtId="175" fontId="44" fillId="0" borderId="51" xfId="81" applyNumberFormat="1" applyFont="1" applyFill="1" applyBorder="1" applyAlignment="1">
      <alignment horizontal="center"/>
    </xf>
    <xf numFmtId="0" fontId="46" fillId="0" borderId="103" xfId="846" applyFont="1" applyBorder="1" applyAlignment="1">
      <alignment horizontal="center" vertical="center"/>
    </xf>
    <xf numFmtId="0" fontId="46" fillId="0" borderId="104" xfId="846" applyFont="1" applyBorder="1" applyAlignment="1">
      <alignment horizontal="center" vertical="center"/>
    </xf>
    <xf numFmtId="0" fontId="46" fillId="0" borderId="100" xfId="846" applyFont="1" applyBorder="1" applyAlignment="1">
      <alignment horizontal="center" vertical="center"/>
    </xf>
    <xf numFmtId="0" fontId="46" fillId="0" borderId="103" xfId="846" applyFont="1" applyBorder="1" applyAlignment="1">
      <alignment horizontal="center"/>
    </xf>
    <xf numFmtId="0" fontId="46" fillId="0" borderId="104" xfId="846" applyFont="1" applyBorder="1" applyAlignment="1">
      <alignment horizontal="center"/>
    </xf>
    <xf numFmtId="0" fontId="46" fillId="0" borderId="100" xfId="846" applyFont="1" applyBorder="1" applyAlignment="1">
      <alignment horizontal="center"/>
    </xf>
    <xf numFmtId="4" fontId="44" fillId="0" borderId="0" xfId="846" applyNumberFormat="1" applyFont="1" applyAlignment="1">
      <alignment horizontal="center"/>
    </xf>
    <xf numFmtId="0" fontId="46" fillId="19" borderId="91" xfId="846" applyFont="1" applyFill="1" applyBorder="1" applyAlignment="1">
      <alignment horizontal="center" vertical="center"/>
    </xf>
    <xf numFmtId="0" fontId="46" fillId="19" borderId="92" xfId="846" applyFont="1" applyFill="1" applyBorder="1" applyAlignment="1">
      <alignment horizontal="center" vertical="center"/>
    </xf>
    <xf numFmtId="0" fontId="46" fillId="19" borderId="93" xfId="846" applyFont="1" applyFill="1" applyBorder="1" applyAlignment="1">
      <alignment horizontal="center" vertical="center"/>
    </xf>
    <xf numFmtId="0" fontId="46" fillId="19" borderId="1" xfId="846" applyFont="1" applyFill="1" applyBorder="1" applyAlignment="1">
      <alignment horizontal="center" vertical="center"/>
    </xf>
    <xf numFmtId="0" fontId="46" fillId="19" borderId="0" xfId="846" applyFont="1" applyFill="1" applyAlignment="1">
      <alignment horizontal="center" vertical="center"/>
    </xf>
    <xf numFmtId="0" fontId="46" fillId="19" borderId="2" xfId="846" applyFont="1" applyFill="1" applyBorder="1" applyAlignment="1">
      <alignment horizontal="center" vertical="center"/>
    </xf>
    <xf numFmtId="0" fontId="46" fillId="19" borderId="94" xfId="846" applyFont="1" applyFill="1" applyBorder="1" applyAlignment="1">
      <alignment horizontal="center" vertical="center"/>
    </xf>
    <xf numFmtId="0" fontId="46" fillId="19" borderId="26" xfId="846" applyFont="1" applyFill="1" applyBorder="1" applyAlignment="1">
      <alignment horizontal="center" vertical="center"/>
    </xf>
    <xf numFmtId="0" fontId="46" fillId="19" borderId="77" xfId="846" applyFont="1" applyFill="1" applyBorder="1" applyAlignment="1">
      <alignment horizontal="center" vertical="center"/>
    </xf>
    <xf numFmtId="0" fontId="44" fillId="0" borderId="95" xfId="846" applyFont="1" applyBorder="1" applyAlignment="1">
      <alignment horizontal="left" vertical="center"/>
    </xf>
    <xf numFmtId="0" fontId="44" fillId="0" borderId="19" xfId="846" applyFont="1" applyBorder="1" applyAlignment="1">
      <alignment horizontal="left" vertical="center"/>
    </xf>
    <xf numFmtId="0" fontId="44" fillId="0" borderId="96" xfId="846" applyFont="1" applyBorder="1" applyAlignment="1">
      <alignment horizontal="left" vertical="center"/>
    </xf>
    <xf numFmtId="0" fontId="44" fillId="0" borderId="1" xfId="846" applyFont="1" applyBorder="1" applyAlignment="1">
      <alignment horizontal="left" vertical="center"/>
    </xf>
    <xf numFmtId="0" fontId="44" fillId="0" borderId="0" xfId="846" applyFont="1" applyAlignment="1">
      <alignment horizontal="left" vertical="center"/>
    </xf>
    <xf numFmtId="0" fontId="44" fillId="0" borderId="2" xfId="846" applyFont="1" applyBorder="1" applyAlignment="1">
      <alignment horizontal="left" vertical="center"/>
    </xf>
    <xf numFmtId="0" fontId="44" fillId="0" borderId="94" xfId="846" applyFont="1" applyBorder="1" applyAlignment="1">
      <alignment horizontal="left" vertical="center"/>
    </xf>
    <xf numFmtId="0" fontId="44" fillId="0" borderId="26" xfId="846" applyFont="1" applyBorder="1" applyAlignment="1">
      <alignment horizontal="left" vertical="center"/>
    </xf>
    <xf numFmtId="43" fontId="46" fillId="18" borderId="97" xfId="847" applyFont="1" applyFill="1" applyBorder="1" applyAlignment="1">
      <alignment horizontal="center" vertical="center"/>
    </xf>
    <xf numFmtId="43" fontId="46" fillId="18" borderId="72" xfId="847" applyFont="1" applyFill="1" applyBorder="1" applyAlignment="1">
      <alignment horizontal="center" vertical="center"/>
    </xf>
    <xf numFmtId="43" fontId="46" fillId="18" borderId="98" xfId="847" applyFont="1" applyFill="1" applyBorder="1" applyAlignment="1">
      <alignment horizontal="center" vertical="center"/>
    </xf>
    <xf numFmtId="0" fontId="46" fillId="18" borderId="75" xfId="846" applyFont="1" applyFill="1" applyBorder="1" applyAlignment="1">
      <alignment horizontal="center" vertical="center"/>
    </xf>
    <xf numFmtId="0" fontId="46" fillId="18" borderId="99" xfId="846" applyFont="1" applyFill="1" applyBorder="1" applyAlignment="1">
      <alignment horizontal="center" vertical="center"/>
    </xf>
    <xf numFmtId="4" fontId="46" fillId="18" borderId="75" xfId="846" applyNumberFormat="1" applyFont="1" applyFill="1" applyBorder="1" applyAlignment="1">
      <alignment horizontal="center" vertical="center"/>
    </xf>
    <xf numFmtId="4" fontId="46" fillId="18" borderId="99" xfId="846" applyNumberFormat="1" applyFont="1" applyFill="1" applyBorder="1" applyAlignment="1">
      <alignment horizontal="center" vertical="center"/>
    </xf>
    <xf numFmtId="0" fontId="44" fillId="18" borderId="5" xfId="846" applyFont="1" applyFill="1" applyBorder="1" applyAlignment="1">
      <alignment horizontal="center"/>
    </xf>
    <xf numFmtId="0" fontId="44" fillId="18" borderId="6" xfId="846" applyFont="1" applyFill="1" applyBorder="1" applyAlignment="1">
      <alignment horizontal="center"/>
    </xf>
    <xf numFmtId="0" fontId="44" fillId="18" borderId="7" xfId="846" applyFont="1" applyFill="1" applyBorder="1" applyAlignment="1">
      <alignment horizontal="center"/>
    </xf>
    <xf numFmtId="0" fontId="53" fillId="19" borderId="63" xfId="0" applyFont="1" applyFill="1" applyBorder="1" applyAlignment="1">
      <alignment horizontal="center" vertical="center"/>
    </xf>
    <xf numFmtId="0" fontId="54" fillId="0" borderId="64" xfId="0" applyFont="1" applyBorder="1"/>
    <xf numFmtId="0" fontId="54" fillId="0" borderId="65" xfId="0" applyFont="1" applyBorder="1"/>
    <xf numFmtId="0" fontId="54" fillId="0" borderId="66" xfId="0" applyFont="1" applyBorder="1"/>
    <xf numFmtId="0" fontId="54" fillId="0" borderId="54" xfId="0" applyFont="1" applyBorder="1"/>
    <xf numFmtId="0" fontId="54" fillId="0" borderId="67" xfId="0" applyFont="1" applyBorder="1"/>
    <xf numFmtId="0" fontId="54" fillId="0" borderId="68" xfId="0" applyFont="1" applyBorder="1"/>
    <xf numFmtId="0" fontId="54" fillId="0" borderId="69" xfId="0" applyFont="1" applyBorder="1"/>
    <xf numFmtId="0" fontId="54" fillId="0" borderId="70" xfId="0" applyFont="1" applyBorder="1"/>
    <xf numFmtId="49" fontId="44" fillId="0" borderId="0" xfId="0" applyNumberFormat="1" applyFont="1" applyBorder="1" applyAlignment="1">
      <alignment horizontal="center" vertical="center"/>
    </xf>
    <xf numFmtId="0" fontId="50" fillId="0" borderId="0" xfId="0" applyFont="1" applyBorder="1" applyAlignment="1">
      <alignment horizontal="center" vertical="center" wrapText="1"/>
    </xf>
    <xf numFmtId="1" fontId="44" fillId="0" borderId="0" xfId="0" applyNumberFormat="1" applyFont="1" applyBorder="1" applyAlignment="1">
      <alignment horizontal="center" vertical="center"/>
    </xf>
    <xf numFmtId="0" fontId="50" fillId="0" borderId="0" xfId="0" applyFont="1" applyBorder="1" applyAlignment="1">
      <alignment horizontal="left" vertical="center" wrapText="1"/>
    </xf>
    <xf numFmtId="0" fontId="44" fillId="0" borderId="0" xfId="0" applyFont="1" applyBorder="1" applyAlignment="1">
      <alignment horizontal="center" vertical="center" wrapText="1"/>
    </xf>
    <xf numFmtId="4" fontId="44" fillId="0" borderId="0" xfId="0" applyNumberFormat="1" applyFont="1" applyBorder="1" applyAlignment="1">
      <alignment vertical="center" wrapText="1"/>
    </xf>
    <xf numFmtId="44" fontId="50" fillId="0" borderId="0" xfId="0" applyNumberFormat="1" applyFont="1" applyBorder="1" applyAlignment="1">
      <alignment horizontal="center" vertical="center" wrapText="1"/>
    </xf>
    <xf numFmtId="165" fontId="44" fillId="0" borderId="0" xfId="82" applyFont="1" applyFill="1" applyBorder="1" applyAlignment="1">
      <alignment horizontal="right" vertical="center" wrapText="1"/>
    </xf>
    <xf numFmtId="10" fontId="44" fillId="0" borderId="0" xfId="780" applyNumberFormat="1" applyFont="1" applyFill="1" applyBorder="1" applyAlignment="1">
      <alignment horizontal="right" vertical="center" wrapText="1"/>
    </xf>
  </cellXfs>
  <cellStyles count="852">
    <cellStyle name="12" xfId="84" xr:uid="{00000000-0005-0000-0000-000000000000}"/>
    <cellStyle name="20% - Ênfase1 2" xfId="3" xr:uid="{00000000-0005-0000-0000-000001000000}"/>
    <cellStyle name="20% - Ênfase1 2 2" xfId="85" xr:uid="{00000000-0005-0000-0000-000002000000}"/>
    <cellStyle name="20% - Ênfase1 2 3" xfId="86" xr:uid="{00000000-0005-0000-0000-000003000000}"/>
    <cellStyle name="20% - Ênfase1 2 4" xfId="87" xr:uid="{00000000-0005-0000-0000-000004000000}"/>
    <cellStyle name="20% - Ênfase1 2 5" xfId="88" xr:uid="{00000000-0005-0000-0000-000005000000}"/>
    <cellStyle name="20% - Ênfase1 3" xfId="89" xr:uid="{00000000-0005-0000-0000-000006000000}"/>
    <cellStyle name="20% - Ênfase1 3 2" xfId="90" xr:uid="{00000000-0005-0000-0000-000007000000}"/>
    <cellStyle name="20% - Ênfase1 4" xfId="91" xr:uid="{00000000-0005-0000-0000-000008000000}"/>
    <cellStyle name="20% - Ênfase1 4 2" xfId="92" xr:uid="{00000000-0005-0000-0000-000009000000}"/>
    <cellStyle name="20% - Ênfase1 5" xfId="93" xr:uid="{00000000-0005-0000-0000-00000A000000}"/>
    <cellStyle name="20% - Ênfase1 5 2" xfId="94" xr:uid="{00000000-0005-0000-0000-00000B000000}"/>
    <cellStyle name="20% - Ênfase1 6" xfId="95" xr:uid="{00000000-0005-0000-0000-00000C000000}"/>
    <cellStyle name="20% - Ênfase2 2" xfId="4" xr:uid="{00000000-0005-0000-0000-00000D000000}"/>
    <cellStyle name="20% - Ênfase2 2 2" xfId="96" xr:uid="{00000000-0005-0000-0000-00000E000000}"/>
    <cellStyle name="20% - Ênfase2 2 3" xfId="97" xr:uid="{00000000-0005-0000-0000-00000F000000}"/>
    <cellStyle name="20% - Ênfase2 2 4" xfId="98" xr:uid="{00000000-0005-0000-0000-000010000000}"/>
    <cellStyle name="20% - Ênfase2 2 5" xfId="99" xr:uid="{00000000-0005-0000-0000-000011000000}"/>
    <cellStyle name="20% - Ênfase2 3" xfId="100" xr:uid="{00000000-0005-0000-0000-000012000000}"/>
    <cellStyle name="20% - Ênfase2 3 2" xfId="101" xr:uid="{00000000-0005-0000-0000-000013000000}"/>
    <cellStyle name="20% - Ênfase2 4" xfId="102" xr:uid="{00000000-0005-0000-0000-000014000000}"/>
    <cellStyle name="20% - Ênfase2 4 2" xfId="103" xr:uid="{00000000-0005-0000-0000-000015000000}"/>
    <cellStyle name="20% - Ênfase2 5" xfId="104" xr:uid="{00000000-0005-0000-0000-000016000000}"/>
    <cellStyle name="20% - Ênfase2 5 2" xfId="105" xr:uid="{00000000-0005-0000-0000-000017000000}"/>
    <cellStyle name="20% - Ênfase2 6" xfId="106" xr:uid="{00000000-0005-0000-0000-000018000000}"/>
    <cellStyle name="20% - Ênfase3 2" xfId="5" xr:uid="{00000000-0005-0000-0000-000019000000}"/>
    <cellStyle name="20% - Ênfase3 2 2" xfId="107" xr:uid="{00000000-0005-0000-0000-00001A000000}"/>
    <cellStyle name="20% - Ênfase3 2 3" xfId="108" xr:uid="{00000000-0005-0000-0000-00001B000000}"/>
    <cellStyle name="20% - Ênfase3 2 4" xfId="109" xr:uid="{00000000-0005-0000-0000-00001C000000}"/>
    <cellStyle name="20% - Ênfase3 2 5" xfId="110" xr:uid="{00000000-0005-0000-0000-00001D000000}"/>
    <cellStyle name="20% - Ênfase3 3" xfId="111" xr:uid="{00000000-0005-0000-0000-00001E000000}"/>
    <cellStyle name="20% - Ênfase3 3 2" xfId="112" xr:uid="{00000000-0005-0000-0000-00001F000000}"/>
    <cellStyle name="20% - Ênfase3 4" xfId="113" xr:uid="{00000000-0005-0000-0000-000020000000}"/>
    <cellStyle name="20% - Ênfase3 4 2" xfId="114" xr:uid="{00000000-0005-0000-0000-000021000000}"/>
    <cellStyle name="20% - Ênfase3 5" xfId="115" xr:uid="{00000000-0005-0000-0000-000022000000}"/>
    <cellStyle name="20% - Ênfase3 5 2" xfId="116" xr:uid="{00000000-0005-0000-0000-000023000000}"/>
    <cellStyle name="20% - Ênfase3 6" xfId="117" xr:uid="{00000000-0005-0000-0000-000024000000}"/>
    <cellStyle name="20% - Ênfase4 2" xfId="6" xr:uid="{00000000-0005-0000-0000-000025000000}"/>
    <cellStyle name="20% - Ênfase4 2 2" xfId="118" xr:uid="{00000000-0005-0000-0000-000026000000}"/>
    <cellStyle name="20% - Ênfase4 2 3" xfId="119" xr:uid="{00000000-0005-0000-0000-000027000000}"/>
    <cellStyle name="20% - Ênfase4 2 4" xfId="120" xr:uid="{00000000-0005-0000-0000-000028000000}"/>
    <cellStyle name="20% - Ênfase4 2 5" xfId="121" xr:uid="{00000000-0005-0000-0000-000029000000}"/>
    <cellStyle name="20% - Ênfase4 3" xfId="122" xr:uid="{00000000-0005-0000-0000-00002A000000}"/>
    <cellStyle name="20% - Ênfase4 3 2" xfId="123" xr:uid="{00000000-0005-0000-0000-00002B000000}"/>
    <cellStyle name="20% - Ênfase4 4" xfId="124" xr:uid="{00000000-0005-0000-0000-00002C000000}"/>
    <cellStyle name="20% - Ênfase4 4 2" xfId="125" xr:uid="{00000000-0005-0000-0000-00002D000000}"/>
    <cellStyle name="20% - Ênfase4 5" xfId="126" xr:uid="{00000000-0005-0000-0000-00002E000000}"/>
    <cellStyle name="20% - Ênfase4 5 2" xfId="127" xr:uid="{00000000-0005-0000-0000-00002F000000}"/>
    <cellStyle name="20% - Ênfase4 6" xfId="128" xr:uid="{00000000-0005-0000-0000-000030000000}"/>
    <cellStyle name="20% - Ênfase5 2" xfId="7" xr:uid="{00000000-0005-0000-0000-000031000000}"/>
    <cellStyle name="20% - Ênfase5 2 2" xfId="129" xr:uid="{00000000-0005-0000-0000-000032000000}"/>
    <cellStyle name="20% - Ênfase5 2 3" xfId="130" xr:uid="{00000000-0005-0000-0000-000033000000}"/>
    <cellStyle name="20% - Ênfase5 2 4" xfId="131" xr:uid="{00000000-0005-0000-0000-000034000000}"/>
    <cellStyle name="20% - Ênfase5 2 5" xfId="132" xr:uid="{00000000-0005-0000-0000-000035000000}"/>
    <cellStyle name="20% - Ênfase5 3" xfId="133" xr:uid="{00000000-0005-0000-0000-000036000000}"/>
    <cellStyle name="20% - Ênfase5 3 2" xfId="134" xr:uid="{00000000-0005-0000-0000-000037000000}"/>
    <cellStyle name="20% - Ênfase5 4" xfId="135" xr:uid="{00000000-0005-0000-0000-000038000000}"/>
    <cellStyle name="20% - Ênfase5 4 2" xfId="136" xr:uid="{00000000-0005-0000-0000-000039000000}"/>
    <cellStyle name="20% - Ênfase5 5" xfId="137" xr:uid="{00000000-0005-0000-0000-00003A000000}"/>
    <cellStyle name="20% - Ênfase5 5 2" xfId="138" xr:uid="{00000000-0005-0000-0000-00003B000000}"/>
    <cellStyle name="20% - Ênfase5 6" xfId="139" xr:uid="{00000000-0005-0000-0000-00003C000000}"/>
    <cellStyle name="20% - Ênfase6 2" xfId="8" xr:uid="{00000000-0005-0000-0000-00003D000000}"/>
    <cellStyle name="20% - Ênfase6 2 2" xfId="140" xr:uid="{00000000-0005-0000-0000-00003E000000}"/>
    <cellStyle name="20% - Ênfase6 2 3" xfId="141" xr:uid="{00000000-0005-0000-0000-00003F000000}"/>
    <cellStyle name="20% - Ênfase6 2 4" xfId="142" xr:uid="{00000000-0005-0000-0000-000040000000}"/>
    <cellStyle name="20% - Ênfase6 2 5" xfId="143" xr:uid="{00000000-0005-0000-0000-000041000000}"/>
    <cellStyle name="20% - Ênfase6 3" xfId="144" xr:uid="{00000000-0005-0000-0000-000042000000}"/>
    <cellStyle name="20% - Ênfase6 3 2" xfId="145" xr:uid="{00000000-0005-0000-0000-000043000000}"/>
    <cellStyle name="20% - Ênfase6 4" xfId="146" xr:uid="{00000000-0005-0000-0000-000044000000}"/>
    <cellStyle name="20% - Ênfase6 4 2" xfId="147" xr:uid="{00000000-0005-0000-0000-000045000000}"/>
    <cellStyle name="20% - Ênfase6 5" xfId="148" xr:uid="{00000000-0005-0000-0000-000046000000}"/>
    <cellStyle name="20% - Ênfase6 5 2" xfId="149" xr:uid="{00000000-0005-0000-0000-000047000000}"/>
    <cellStyle name="20% - Ênfase6 6" xfId="150" xr:uid="{00000000-0005-0000-0000-000048000000}"/>
    <cellStyle name="40% - Ênfase1 2" xfId="9" xr:uid="{00000000-0005-0000-0000-000049000000}"/>
    <cellStyle name="40% - Ênfase1 2 2" xfId="151" xr:uid="{00000000-0005-0000-0000-00004A000000}"/>
    <cellStyle name="40% - Ênfase1 2 3" xfId="152" xr:uid="{00000000-0005-0000-0000-00004B000000}"/>
    <cellStyle name="40% - Ênfase1 2 4" xfId="153" xr:uid="{00000000-0005-0000-0000-00004C000000}"/>
    <cellStyle name="40% - Ênfase1 2 5" xfId="154" xr:uid="{00000000-0005-0000-0000-00004D000000}"/>
    <cellStyle name="40% - Ênfase1 3" xfId="155" xr:uid="{00000000-0005-0000-0000-00004E000000}"/>
    <cellStyle name="40% - Ênfase1 3 2" xfId="156" xr:uid="{00000000-0005-0000-0000-00004F000000}"/>
    <cellStyle name="40% - Ênfase1 4" xfId="157" xr:uid="{00000000-0005-0000-0000-000050000000}"/>
    <cellStyle name="40% - Ênfase1 4 2" xfId="158" xr:uid="{00000000-0005-0000-0000-000051000000}"/>
    <cellStyle name="40% - Ênfase1 5" xfId="159" xr:uid="{00000000-0005-0000-0000-000052000000}"/>
    <cellStyle name="40% - Ênfase1 5 2" xfId="160" xr:uid="{00000000-0005-0000-0000-000053000000}"/>
    <cellStyle name="40% - Ênfase1 6" xfId="161" xr:uid="{00000000-0005-0000-0000-000054000000}"/>
    <cellStyle name="40% - Ênfase2 2" xfId="10" xr:uid="{00000000-0005-0000-0000-000055000000}"/>
    <cellStyle name="40% - Ênfase2 2 2" xfId="162" xr:uid="{00000000-0005-0000-0000-000056000000}"/>
    <cellStyle name="40% - Ênfase2 2 3" xfId="163" xr:uid="{00000000-0005-0000-0000-000057000000}"/>
    <cellStyle name="40% - Ênfase2 2 4" xfId="164" xr:uid="{00000000-0005-0000-0000-000058000000}"/>
    <cellStyle name="40% - Ênfase2 2 5" xfId="165" xr:uid="{00000000-0005-0000-0000-000059000000}"/>
    <cellStyle name="40% - Ênfase2 3" xfId="166" xr:uid="{00000000-0005-0000-0000-00005A000000}"/>
    <cellStyle name="40% - Ênfase2 3 2" xfId="167" xr:uid="{00000000-0005-0000-0000-00005B000000}"/>
    <cellStyle name="40% - Ênfase2 4" xfId="168" xr:uid="{00000000-0005-0000-0000-00005C000000}"/>
    <cellStyle name="40% - Ênfase2 4 2" xfId="169" xr:uid="{00000000-0005-0000-0000-00005D000000}"/>
    <cellStyle name="40% - Ênfase2 5" xfId="170" xr:uid="{00000000-0005-0000-0000-00005E000000}"/>
    <cellStyle name="40% - Ênfase2 5 2" xfId="171" xr:uid="{00000000-0005-0000-0000-00005F000000}"/>
    <cellStyle name="40% - Ênfase2 6" xfId="172" xr:uid="{00000000-0005-0000-0000-000060000000}"/>
    <cellStyle name="40% - Ênfase3 2" xfId="11" xr:uid="{00000000-0005-0000-0000-000061000000}"/>
    <cellStyle name="40% - Ênfase3 2 2" xfId="173" xr:uid="{00000000-0005-0000-0000-000062000000}"/>
    <cellStyle name="40% - Ênfase3 2 3" xfId="174" xr:uid="{00000000-0005-0000-0000-000063000000}"/>
    <cellStyle name="40% - Ênfase3 2 4" xfId="175" xr:uid="{00000000-0005-0000-0000-000064000000}"/>
    <cellStyle name="40% - Ênfase3 2 5" xfId="176" xr:uid="{00000000-0005-0000-0000-000065000000}"/>
    <cellStyle name="40% - Ênfase3 3" xfId="177" xr:uid="{00000000-0005-0000-0000-000066000000}"/>
    <cellStyle name="40% - Ênfase3 3 2" xfId="178" xr:uid="{00000000-0005-0000-0000-000067000000}"/>
    <cellStyle name="40% - Ênfase3 4" xfId="179" xr:uid="{00000000-0005-0000-0000-000068000000}"/>
    <cellStyle name="40% - Ênfase3 4 2" xfId="180" xr:uid="{00000000-0005-0000-0000-000069000000}"/>
    <cellStyle name="40% - Ênfase3 5" xfId="181" xr:uid="{00000000-0005-0000-0000-00006A000000}"/>
    <cellStyle name="40% - Ênfase3 5 2" xfId="182" xr:uid="{00000000-0005-0000-0000-00006B000000}"/>
    <cellStyle name="40% - Ênfase3 6" xfId="183" xr:uid="{00000000-0005-0000-0000-00006C000000}"/>
    <cellStyle name="40% - Ênfase4 2" xfId="12" xr:uid="{00000000-0005-0000-0000-00006D000000}"/>
    <cellStyle name="40% - Ênfase4 2 2" xfId="184" xr:uid="{00000000-0005-0000-0000-00006E000000}"/>
    <cellStyle name="40% - Ênfase4 2 3" xfId="185" xr:uid="{00000000-0005-0000-0000-00006F000000}"/>
    <cellStyle name="40% - Ênfase4 2 4" xfId="186" xr:uid="{00000000-0005-0000-0000-000070000000}"/>
    <cellStyle name="40% - Ênfase4 2 5" xfId="187" xr:uid="{00000000-0005-0000-0000-000071000000}"/>
    <cellStyle name="40% - Ênfase4 3" xfId="188" xr:uid="{00000000-0005-0000-0000-000072000000}"/>
    <cellStyle name="40% - Ênfase4 3 2" xfId="189" xr:uid="{00000000-0005-0000-0000-000073000000}"/>
    <cellStyle name="40% - Ênfase4 4" xfId="190" xr:uid="{00000000-0005-0000-0000-000074000000}"/>
    <cellStyle name="40% - Ênfase4 4 2" xfId="191" xr:uid="{00000000-0005-0000-0000-000075000000}"/>
    <cellStyle name="40% - Ênfase4 5" xfId="192" xr:uid="{00000000-0005-0000-0000-000076000000}"/>
    <cellStyle name="40% - Ênfase4 5 2" xfId="193" xr:uid="{00000000-0005-0000-0000-000077000000}"/>
    <cellStyle name="40% - Ênfase4 6" xfId="194" xr:uid="{00000000-0005-0000-0000-000078000000}"/>
    <cellStyle name="40% - Ênfase5 2" xfId="13" xr:uid="{00000000-0005-0000-0000-000079000000}"/>
    <cellStyle name="40% - Ênfase5 2 2" xfId="195" xr:uid="{00000000-0005-0000-0000-00007A000000}"/>
    <cellStyle name="40% - Ênfase5 2 3" xfId="196" xr:uid="{00000000-0005-0000-0000-00007B000000}"/>
    <cellStyle name="40% - Ênfase5 2 4" xfId="197" xr:uid="{00000000-0005-0000-0000-00007C000000}"/>
    <cellStyle name="40% - Ênfase5 2 5" xfId="198" xr:uid="{00000000-0005-0000-0000-00007D000000}"/>
    <cellStyle name="40% - Ênfase5 3" xfId="199" xr:uid="{00000000-0005-0000-0000-00007E000000}"/>
    <cellStyle name="40% - Ênfase5 3 2" xfId="200" xr:uid="{00000000-0005-0000-0000-00007F000000}"/>
    <cellStyle name="40% - Ênfase5 4" xfId="201" xr:uid="{00000000-0005-0000-0000-000080000000}"/>
    <cellStyle name="40% - Ênfase5 4 2" xfId="202" xr:uid="{00000000-0005-0000-0000-000081000000}"/>
    <cellStyle name="40% - Ênfase5 5" xfId="203" xr:uid="{00000000-0005-0000-0000-000082000000}"/>
    <cellStyle name="40% - Ênfase5 5 2" xfId="204" xr:uid="{00000000-0005-0000-0000-000083000000}"/>
    <cellStyle name="40% - Ênfase5 6" xfId="205" xr:uid="{00000000-0005-0000-0000-000084000000}"/>
    <cellStyle name="40% - Ênfase6 2" xfId="14" xr:uid="{00000000-0005-0000-0000-000085000000}"/>
    <cellStyle name="40% - Ênfase6 2 2" xfId="206" xr:uid="{00000000-0005-0000-0000-000086000000}"/>
    <cellStyle name="40% - Ênfase6 2 3" xfId="207" xr:uid="{00000000-0005-0000-0000-000087000000}"/>
    <cellStyle name="40% - Ênfase6 2 4" xfId="208" xr:uid="{00000000-0005-0000-0000-000088000000}"/>
    <cellStyle name="40% - Ênfase6 2 5" xfId="209" xr:uid="{00000000-0005-0000-0000-000089000000}"/>
    <cellStyle name="40% - Ênfase6 3" xfId="210" xr:uid="{00000000-0005-0000-0000-00008A000000}"/>
    <cellStyle name="40% - Ênfase6 3 2" xfId="211" xr:uid="{00000000-0005-0000-0000-00008B000000}"/>
    <cellStyle name="40% - Ênfase6 4" xfId="212" xr:uid="{00000000-0005-0000-0000-00008C000000}"/>
    <cellStyle name="40% - Ênfase6 4 2" xfId="213" xr:uid="{00000000-0005-0000-0000-00008D000000}"/>
    <cellStyle name="40% - Ênfase6 5" xfId="214" xr:uid="{00000000-0005-0000-0000-00008E000000}"/>
    <cellStyle name="40% - Ênfase6 5 2" xfId="215" xr:uid="{00000000-0005-0000-0000-00008F000000}"/>
    <cellStyle name="40% - Ênfase6 6" xfId="216" xr:uid="{00000000-0005-0000-0000-000090000000}"/>
    <cellStyle name="60% - Ênfase1 2" xfId="15" xr:uid="{00000000-0005-0000-0000-000091000000}"/>
    <cellStyle name="60% - Ênfase1 3" xfId="217" xr:uid="{00000000-0005-0000-0000-000092000000}"/>
    <cellStyle name="60% - Ênfase1 4" xfId="218" xr:uid="{00000000-0005-0000-0000-000093000000}"/>
    <cellStyle name="60% - Ênfase1 5" xfId="219" xr:uid="{00000000-0005-0000-0000-000094000000}"/>
    <cellStyle name="60% - Ênfase2 2" xfId="16" xr:uid="{00000000-0005-0000-0000-000095000000}"/>
    <cellStyle name="60% - Ênfase2 3" xfId="220" xr:uid="{00000000-0005-0000-0000-000096000000}"/>
    <cellStyle name="60% - Ênfase2 4" xfId="221" xr:uid="{00000000-0005-0000-0000-000097000000}"/>
    <cellStyle name="60% - Ênfase2 5" xfId="222" xr:uid="{00000000-0005-0000-0000-000098000000}"/>
    <cellStyle name="60% - Ênfase3 2" xfId="17" xr:uid="{00000000-0005-0000-0000-000099000000}"/>
    <cellStyle name="60% - Ênfase3 3" xfId="223" xr:uid="{00000000-0005-0000-0000-00009A000000}"/>
    <cellStyle name="60% - Ênfase3 4" xfId="224" xr:uid="{00000000-0005-0000-0000-00009B000000}"/>
    <cellStyle name="60% - Ênfase3 5" xfId="225" xr:uid="{00000000-0005-0000-0000-00009C000000}"/>
    <cellStyle name="60% - Ênfase4 2" xfId="18" xr:uid="{00000000-0005-0000-0000-00009D000000}"/>
    <cellStyle name="60% - Ênfase4 3" xfId="226" xr:uid="{00000000-0005-0000-0000-00009E000000}"/>
    <cellStyle name="60% - Ênfase4 4" xfId="227" xr:uid="{00000000-0005-0000-0000-00009F000000}"/>
    <cellStyle name="60% - Ênfase4 5" xfId="228" xr:uid="{00000000-0005-0000-0000-0000A0000000}"/>
    <cellStyle name="60% - Ênfase5 2" xfId="19" xr:uid="{00000000-0005-0000-0000-0000A1000000}"/>
    <cellStyle name="60% - Ênfase5 3" xfId="229" xr:uid="{00000000-0005-0000-0000-0000A2000000}"/>
    <cellStyle name="60% - Ênfase5 4" xfId="230" xr:uid="{00000000-0005-0000-0000-0000A3000000}"/>
    <cellStyle name="60% - Ênfase5 5" xfId="231" xr:uid="{00000000-0005-0000-0000-0000A4000000}"/>
    <cellStyle name="60% - Ênfase6 2" xfId="20" xr:uid="{00000000-0005-0000-0000-0000A5000000}"/>
    <cellStyle name="60% - Ênfase6 3" xfId="232" xr:uid="{00000000-0005-0000-0000-0000A6000000}"/>
    <cellStyle name="60% - Ênfase6 4" xfId="233" xr:uid="{00000000-0005-0000-0000-0000A7000000}"/>
    <cellStyle name="60% - Ênfase6 5" xfId="234" xr:uid="{00000000-0005-0000-0000-0000A8000000}"/>
    <cellStyle name="Bom 2" xfId="21" xr:uid="{00000000-0005-0000-0000-0000A9000000}"/>
    <cellStyle name="Bom 3" xfId="235" xr:uid="{00000000-0005-0000-0000-0000AA000000}"/>
    <cellStyle name="Bom 4" xfId="236" xr:uid="{00000000-0005-0000-0000-0000AB000000}"/>
    <cellStyle name="Bom 5" xfId="237" xr:uid="{00000000-0005-0000-0000-0000AC000000}"/>
    <cellStyle name="Cálculo 2" xfId="22" xr:uid="{00000000-0005-0000-0000-0000AD000000}"/>
    <cellStyle name="Cálculo 2 2" xfId="238" xr:uid="{00000000-0005-0000-0000-0000AE000000}"/>
    <cellStyle name="Cálculo 2 3" xfId="239" xr:uid="{00000000-0005-0000-0000-0000AF000000}"/>
    <cellStyle name="Cálculo 2 4" xfId="783" xr:uid="{00000000-0005-0000-0000-0000B0000000}"/>
    <cellStyle name="Cálculo 3" xfId="240" xr:uid="{00000000-0005-0000-0000-0000B1000000}"/>
    <cellStyle name="Cálculo 3 2" xfId="241" xr:uid="{00000000-0005-0000-0000-0000B2000000}"/>
    <cellStyle name="Cálculo 3 3" xfId="242" xr:uid="{00000000-0005-0000-0000-0000B3000000}"/>
    <cellStyle name="Cálculo 4" xfId="243" xr:uid="{00000000-0005-0000-0000-0000B4000000}"/>
    <cellStyle name="Cálculo 4 2" xfId="244" xr:uid="{00000000-0005-0000-0000-0000B5000000}"/>
    <cellStyle name="Cálculo 4 3" xfId="245" xr:uid="{00000000-0005-0000-0000-0000B6000000}"/>
    <cellStyle name="Cálculo 5" xfId="246" xr:uid="{00000000-0005-0000-0000-0000B7000000}"/>
    <cellStyle name="Cálculo 5 2" xfId="247" xr:uid="{00000000-0005-0000-0000-0000B8000000}"/>
    <cellStyle name="Cálculo 5 3" xfId="248" xr:uid="{00000000-0005-0000-0000-0000B9000000}"/>
    <cellStyle name="Célula de Verificação 2" xfId="23" xr:uid="{00000000-0005-0000-0000-0000BA000000}"/>
    <cellStyle name="Célula de Verificação 3" xfId="249" xr:uid="{00000000-0005-0000-0000-0000BB000000}"/>
    <cellStyle name="Célula de Verificação 4" xfId="250" xr:uid="{00000000-0005-0000-0000-0000BC000000}"/>
    <cellStyle name="Célula de Verificação 5" xfId="251" xr:uid="{00000000-0005-0000-0000-0000BD000000}"/>
    <cellStyle name="Célula Vinculada 2" xfId="24" xr:uid="{00000000-0005-0000-0000-0000BE000000}"/>
    <cellStyle name="Célula Vinculada 3" xfId="252" xr:uid="{00000000-0005-0000-0000-0000BF000000}"/>
    <cellStyle name="Célula Vinculada 4" xfId="253" xr:uid="{00000000-0005-0000-0000-0000C0000000}"/>
    <cellStyle name="Célula Vinculada 5" xfId="254" xr:uid="{00000000-0005-0000-0000-0000C1000000}"/>
    <cellStyle name="Ênfase1 2" xfId="25" xr:uid="{00000000-0005-0000-0000-0000C2000000}"/>
    <cellStyle name="Ênfase1 3" xfId="255" xr:uid="{00000000-0005-0000-0000-0000C3000000}"/>
    <cellStyle name="Ênfase1 4" xfId="256" xr:uid="{00000000-0005-0000-0000-0000C4000000}"/>
    <cellStyle name="Ênfase1 5" xfId="257" xr:uid="{00000000-0005-0000-0000-0000C5000000}"/>
    <cellStyle name="Ênfase2 2" xfId="26" xr:uid="{00000000-0005-0000-0000-0000C6000000}"/>
    <cellStyle name="Ênfase2 3" xfId="258" xr:uid="{00000000-0005-0000-0000-0000C7000000}"/>
    <cellStyle name="Ênfase2 4" xfId="259" xr:uid="{00000000-0005-0000-0000-0000C8000000}"/>
    <cellStyle name="Ênfase2 5" xfId="260" xr:uid="{00000000-0005-0000-0000-0000C9000000}"/>
    <cellStyle name="Ênfase3 2" xfId="27" xr:uid="{00000000-0005-0000-0000-0000CA000000}"/>
    <cellStyle name="Ênfase3 3" xfId="261" xr:uid="{00000000-0005-0000-0000-0000CB000000}"/>
    <cellStyle name="Ênfase3 4" xfId="262" xr:uid="{00000000-0005-0000-0000-0000CC000000}"/>
    <cellStyle name="Ênfase3 5" xfId="263" xr:uid="{00000000-0005-0000-0000-0000CD000000}"/>
    <cellStyle name="Ênfase4 2" xfId="28" xr:uid="{00000000-0005-0000-0000-0000CE000000}"/>
    <cellStyle name="Ênfase4 3" xfId="264" xr:uid="{00000000-0005-0000-0000-0000CF000000}"/>
    <cellStyle name="Ênfase4 4" xfId="265" xr:uid="{00000000-0005-0000-0000-0000D0000000}"/>
    <cellStyle name="Ênfase4 5" xfId="266" xr:uid="{00000000-0005-0000-0000-0000D1000000}"/>
    <cellStyle name="Ênfase5 2" xfId="29" xr:uid="{00000000-0005-0000-0000-0000D2000000}"/>
    <cellStyle name="Ênfase5 3" xfId="267" xr:uid="{00000000-0005-0000-0000-0000D3000000}"/>
    <cellStyle name="Ênfase5 4" xfId="268" xr:uid="{00000000-0005-0000-0000-0000D4000000}"/>
    <cellStyle name="Ênfase5 5" xfId="269" xr:uid="{00000000-0005-0000-0000-0000D5000000}"/>
    <cellStyle name="Ênfase6 2" xfId="30" xr:uid="{00000000-0005-0000-0000-0000D6000000}"/>
    <cellStyle name="Ênfase6 3" xfId="270" xr:uid="{00000000-0005-0000-0000-0000D7000000}"/>
    <cellStyle name="Ênfase6 4" xfId="271" xr:uid="{00000000-0005-0000-0000-0000D8000000}"/>
    <cellStyle name="Ênfase6 5" xfId="272" xr:uid="{00000000-0005-0000-0000-0000D9000000}"/>
    <cellStyle name="Entrada 2" xfId="31" xr:uid="{00000000-0005-0000-0000-0000DA000000}"/>
    <cellStyle name="Entrada 2 2" xfId="273" xr:uid="{00000000-0005-0000-0000-0000DB000000}"/>
    <cellStyle name="Entrada 2 3" xfId="274" xr:uid="{00000000-0005-0000-0000-0000DC000000}"/>
    <cellStyle name="Entrada 2 4" xfId="784" xr:uid="{00000000-0005-0000-0000-0000DD000000}"/>
    <cellStyle name="Entrada 3" xfId="275" xr:uid="{00000000-0005-0000-0000-0000DE000000}"/>
    <cellStyle name="Entrada 3 2" xfId="276" xr:uid="{00000000-0005-0000-0000-0000DF000000}"/>
    <cellStyle name="Entrada 3 3" xfId="277" xr:uid="{00000000-0005-0000-0000-0000E0000000}"/>
    <cellStyle name="Entrada 4" xfId="278" xr:uid="{00000000-0005-0000-0000-0000E1000000}"/>
    <cellStyle name="Entrada 4 2" xfId="279" xr:uid="{00000000-0005-0000-0000-0000E2000000}"/>
    <cellStyle name="Entrada 4 3" xfId="280" xr:uid="{00000000-0005-0000-0000-0000E3000000}"/>
    <cellStyle name="Entrada 5" xfId="281" xr:uid="{00000000-0005-0000-0000-0000E4000000}"/>
    <cellStyle name="Entrada 5 2" xfId="282" xr:uid="{00000000-0005-0000-0000-0000E5000000}"/>
    <cellStyle name="Entrada 5 3" xfId="283" xr:uid="{00000000-0005-0000-0000-0000E6000000}"/>
    <cellStyle name="Euro" xfId="284" xr:uid="{00000000-0005-0000-0000-0000E7000000}"/>
    <cellStyle name="Euro 2" xfId="285" xr:uid="{00000000-0005-0000-0000-0000E8000000}"/>
    <cellStyle name="Euro 3" xfId="286" xr:uid="{00000000-0005-0000-0000-0000E9000000}"/>
    <cellStyle name="Euro 4" xfId="287" xr:uid="{00000000-0005-0000-0000-0000EA000000}"/>
    <cellStyle name="Euro 5" xfId="288" xr:uid="{00000000-0005-0000-0000-0000EB000000}"/>
    <cellStyle name="Excel Built-in Excel Built-in Excel Built-in Normal 3" xfId="289" xr:uid="{00000000-0005-0000-0000-0000EC000000}"/>
    <cellStyle name="Excel Built-in Excel Built-in Excel Built-in Normal 4 2" xfId="290" xr:uid="{00000000-0005-0000-0000-0000ED000000}"/>
    <cellStyle name="Excel Built-in Excel Built-in Excel Built-in Porcentagem 2" xfId="291" xr:uid="{00000000-0005-0000-0000-0000EE000000}"/>
    <cellStyle name="Excel Built-in Excel Built-in Excel Built-in Porcentagem 3" xfId="292" xr:uid="{00000000-0005-0000-0000-0000EF000000}"/>
    <cellStyle name="Excel Built-in Excel Built-in Excel Built-in Porcentagem 3 2" xfId="293" xr:uid="{00000000-0005-0000-0000-0000F0000000}"/>
    <cellStyle name="Excel Built-in Excel Built-in Excel Built-in TableStyleLight1" xfId="294" xr:uid="{00000000-0005-0000-0000-0000F1000000}"/>
    <cellStyle name="Excel Built-in Excel Built-in TableStyleLight1" xfId="295" xr:uid="{00000000-0005-0000-0000-0000F2000000}"/>
    <cellStyle name="Excel_BuiltIn_20% - Ênfase1 1" xfId="296" xr:uid="{00000000-0005-0000-0000-0000F3000000}"/>
    <cellStyle name="Followed Hyperlink" xfId="32" xr:uid="{00000000-0005-0000-0000-0000F4000000}"/>
    <cellStyle name="Incorreto 2" xfId="33" xr:uid="{00000000-0005-0000-0000-0000F5000000}"/>
    <cellStyle name="Incorreto 3" xfId="297" xr:uid="{00000000-0005-0000-0000-0000F6000000}"/>
    <cellStyle name="Incorreto 4" xfId="298" xr:uid="{00000000-0005-0000-0000-0000F7000000}"/>
    <cellStyle name="Incorreto 5" xfId="299" xr:uid="{00000000-0005-0000-0000-0000F8000000}"/>
    <cellStyle name="Indefinido" xfId="300" xr:uid="{00000000-0005-0000-0000-0000F9000000}"/>
    <cellStyle name="Millares [0]_WDM-1" xfId="34" xr:uid="{00000000-0005-0000-0000-0000FA000000}"/>
    <cellStyle name="Millares_WDM-1" xfId="35" xr:uid="{00000000-0005-0000-0000-0000FB000000}"/>
    <cellStyle name="Moeda" xfId="82" builtinId="4"/>
    <cellStyle name="Moeda 2" xfId="36" xr:uid="{00000000-0005-0000-0000-0000FD000000}"/>
    <cellStyle name="Moeda 2 2" xfId="301" xr:uid="{00000000-0005-0000-0000-0000FE000000}"/>
    <cellStyle name="Moeda 2 2 2" xfId="302" xr:uid="{00000000-0005-0000-0000-0000FF000000}"/>
    <cellStyle name="Moeda 2 2 3" xfId="303" xr:uid="{00000000-0005-0000-0000-000000010000}"/>
    <cellStyle name="Moeda 2 2 4" xfId="304" xr:uid="{00000000-0005-0000-0000-000001010000}"/>
    <cellStyle name="Moeda 2 2 5" xfId="305" xr:uid="{00000000-0005-0000-0000-000002010000}"/>
    <cellStyle name="Moeda 2 3" xfId="306" xr:uid="{00000000-0005-0000-0000-000003010000}"/>
    <cellStyle name="Moeda 2 3 2" xfId="307" xr:uid="{00000000-0005-0000-0000-000004010000}"/>
    <cellStyle name="Moeda 2 4" xfId="308" xr:uid="{00000000-0005-0000-0000-000005010000}"/>
    <cellStyle name="Moeda 2 5" xfId="309" xr:uid="{00000000-0005-0000-0000-000006010000}"/>
    <cellStyle name="Moeda 2 6" xfId="310" xr:uid="{00000000-0005-0000-0000-000007010000}"/>
    <cellStyle name="Moeda 3" xfId="37" xr:uid="{00000000-0005-0000-0000-000008010000}"/>
    <cellStyle name="Moeda 4" xfId="38" xr:uid="{00000000-0005-0000-0000-000009010000}"/>
    <cellStyle name="Moeda 5" xfId="81" xr:uid="{00000000-0005-0000-0000-00000A010000}"/>
    <cellStyle name="Moeda 6" xfId="781" xr:uid="{00000000-0005-0000-0000-00000B010000}"/>
    <cellStyle name="Moeda 7" xfId="785" xr:uid="{00000000-0005-0000-0000-00000C010000}"/>
    <cellStyle name="Moeda 8" xfId="848" xr:uid="{00000000-0005-0000-0000-00000D010000}"/>
    <cellStyle name="Moeda 9" xfId="851" xr:uid="{00000000-0005-0000-0000-00000E010000}"/>
    <cellStyle name="Moneda [0]_WDM-1" xfId="39" xr:uid="{00000000-0005-0000-0000-00000F010000}"/>
    <cellStyle name="Moneda_WDM-1" xfId="40" xr:uid="{00000000-0005-0000-0000-000010010000}"/>
    <cellStyle name="Neutra 2" xfId="41" xr:uid="{00000000-0005-0000-0000-000011010000}"/>
    <cellStyle name="Neutra 3" xfId="311" xr:uid="{00000000-0005-0000-0000-000012010000}"/>
    <cellStyle name="Neutra 4" xfId="312" xr:uid="{00000000-0005-0000-0000-000013010000}"/>
    <cellStyle name="Neutra 5" xfId="313" xr:uid="{00000000-0005-0000-0000-000014010000}"/>
    <cellStyle name="Normal" xfId="0" builtinId="0"/>
    <cellStyle name="Normal 10" xfId="314" xr:uid="{00000000-0005-0000-0000-000016010000}"/>
    <cellStyle name="Normal 10 2" xfId="315" xr:uid="{00000000-0005-0000-0000-000017010000}"/>
    <cellStyle name="Normal 10 7" xfId="316" xr:uid="{00000000-0005-0000-0000-000018010000}"/>
    <cellStyle name="Normal 11" xfId="317" xr:uid="{00000000-0005-0000-0000-000019010000}"/>
    <cellStyle name="Normal 11 2" xfId="318" xr:uid="{00000000-0005-0000-0000-00001A010000}"/>
    <cellStyle name="Normal 12" xfId="319" xr:uid="{00000000-0005-0000-0000-00001B010000}"/>
    <cellStyle name="Normal 12 2" xfId="320" xr:uid="{00000000-0005-0000-0000-00001C010000}"/>
    <cellStyle name="Normal 12 6" xfId="321" xr:uid="{00000000-0005-0000-0000-00001D010000}"/>
    <cellStyle name="Normal 13" xfId="322" xr:uid="{00000000-0005-0000-0000-00001E010000}"/>
    <cellStyle name="Normal 13 2" xfId="323" xr:uid="{00000000-0005-0000-0000-00001F010000}"/>
    <cellStyle name="Normal 13 3" xfId="324" xr:uid="{00000000-0005-0000-0000-000020010000}"/>
    <cellStyle name="Normal 13 4" xfId="325" xr:uid="{00000000-0005-0000-0000-000021010000}"/>
    <cellStyle name="Normal 13 5" xfId="326" xr:uid="{00000000-0005-0000-0000-000022010000}"/>
    <cellStyle name="Normal 14" xfId="327" xr:uid="{00000000-0005-0000-0000-000023010000}"/>
    <cellStyle name="Normal 14 2" xfId="328" xr:uid="{00000000-0005-0000-0000-000024010000}"/>
    <cellStyle name="Normal 14 3" xfId="329" xr:uid="{00000000-0005-0000-0000-000025010000}"/>
    <cellStyle name="Normal 14 4" xfId="330" xr:uid="{00000000-0005-0000-0000-000026010000}"/>
    <cellStyle name="Normal 14 5" xfId="331" xr:uid="{00000000-0005-0000-0000-000027010000}"/>
    <cellStyle name="Normal 14 6" xfId="332" xr:uid="{00000000-0005-0000-0000-000028010000}"/>
    <cellStyle name="Normal 15" xfId="333" xr:uid="{00000000-0005-0000-0000-000029010000}"/>
    <cellStyle name="Normal 15 2" xfId="334" xr:uid="{00000000-0005-0000-0000-00002A010000}"/>
    <cellStyle name="Normal 16" xfId="335" xr:uid="{00000000-0005-0000-0000-00002B010000}"/>
    <cellStyle name="Normal 16 2" xfId="336" xr:uid="{00000000-0005-0000-0000-00002C010000}"/>
    <cellStyle name="Normal 17" xfId="337" xr:uid="{00000000-0005-0000-0000-00002D010000}"/>
    <cellStyle name="Normal 17 2" xfId="338" xr:uid="{00000000-0005-0000-0000-00002E010000}"/>
    <cellStyle name="Normal 17 3" xfId="339" xr:uid="{00000000-0005-0000-0000-00002F010000}"/>
    <cellStyle name="Normal 18" xfId="340" xr:uid="{00000000-0005-0000-0000-000030010000}"/>
    <cellStyle name="Normal 18 2" xfId="341" xr:uid="{00000000-0005-0000-0000-000031010000}"/>
    <cellStyle name="Normal 19" xfId="342" xr:uid="{00000000-0005-0000-0000-000032010000}"/>
    <cellStyle name="Normal 2" xfId="42" xr:uid="{00000000-0005-0000-0000-000033010000}"/>
    <cellStyle name="Normal 2 10" xfId="343" xr:uid="{00000000-0005-0000-0000-000034010000}"/>
    <cellStyle name="Normal 2 10 2" xfId="344" xr:uid="{00000000-0005-0000-0000-000035010000}"/>
    <cellStyle name="Normal 2 11" xfId="786" xr:uid="{00000000-0005-0000-0000-000036010000}"/>
    <cellStyle name="Normal 2 2" xfId="43" xr:uid="{00000000-0005-0000-0000-000037010000}"/>
    <cellStyle name="Normal 2 2 2" xfId="44" xr:uid="{00000000-0005-0000-0000-000038010000}"/>
    <cellStyle name="Normal 2 2 3" xfId="45" xr:uid="{00000000-0005-0000-0000-000039010000}"/>
    <cellStyle name="Normal 2 2 4" xfId="345" xr:uid="{00000000-0005-0000-0000-00003A010000}"/>
    <cellStyle name="Normal 2 2 5" xfId="346" xr:uid="{00000000-0005-0000-0000-00003B010000}"/>
    <cellStyle name="Normal 2 2 6" xfId="347" xr:uid="{00000000-0005-0000-0000-00003C010000}"/>
    <cellStyle name="Normal 2 2 7" xfId="787" xr:uid="{00000000-0005-0000-0000-00003D010000}"/>
    <cellStyle name="Normal 2 2 8" xfId="788" xr:uid="{00000000-0005-0000-0000-00003E010000}"/>
    <cellStyle name="Normal 2 3" xfId="46" xr:uid="{00000000-0005-0000-0000-00003F010000}"/>
    <cellStyle name="Normal 2 3 2" xfId="348" xr:uid="{00000000-0005-0000-0000-000040010000}"/>
    <cellStyle name="Normal 2 3 3" xfId="349" xr:uid="{00000000-0005-0000-0000-000041010000}"/>
    <cellStyle name="Normal 2 3 4" xfId="350" xr:uid="{00000000-0005-0000-0000-000042010000}"/>
    <cellStyle name="Normal 2 3 5" xfId="351" xr:uid="{00000000-0005-0000-0000-000043010000}"/>
    <cellStyle name="Normal 2 4" xfId="352" xr:uid="{00000000-0005-0000-0000-000044010000}"/>
    <cellStyle name="Normal 2 4 2" xfId="353" xr:uid="{00000000-0005-0000-0000-000045010000}"/>
    <cellStyle name="Normal 2 5" xfId="354" xr:uid="{00000000-0005-0000-0000-000046010000}"/>
    <cellStyle name="Normal 2 5 2" xfId="355" xr:uid="{00000000-0005-0000-0000-000047010000}"/>
    <cellStyle name="Normal 2 6" xfId="356" xr:uid="{00000000-0005-0000-0000-000048010000}"/>
    <cellStyle name="Normal 2 7" xfId="357" xr:uid="{00000000-0005-0000-0000-000049010000}"/>
    <cellStyle name="Normal 2 7 2" xfId="358" xr:uid="{00000000-0005-0000-0000-00004A010000}"/>
    <cellStyle name="Normal 2 7 3" xfId="359" xr:uid="{00000000-0005-0000-0000-00004B010000}"/>
    <cellStyle name="Normal 2 7 4" xfId="360" xr:uid="{00000000-0005-0000-0000-00004C010000}"/>
    <cellStyle name="Normal 2 7 5" xfId="361" xr:uid="{00000000-0005-0000-0000-00004D010000}"/>
    <cellStyle name="Normal 2 8" xfId="362" xr:uid="{00000000-0005-0000-0000-00004E010000}"/>
    <cellStyle name="Normal 2 9" xfId="363" xr:uid="{00000000-0005-0000-0000-00004F010000}"/>
    <cellStyle name="Normal 2 9 16" xfId="364" xr:uid="{00000000-0005-0000-0000-000050010000}"/>
    <cellStyle name="Normal 2 9 2" xfId="365" xr:uid="{00000000-0005-0000-0000-000051010000}"/>
    <cellStyle name="Normal 2 9 3" xfId="366" xr:uid="{00000000-0005-0000-0000-000052010000}"/>
    <cellStyle name="Normal 2_CGR_GRL_900_MC_050_R0" xfId="367" xr:uid="{00000000-0005-0000-0000-000053010000}"/>
    <cellStyle name="Normal 20" xfId="368" xr:uid="{00000000-0005-0000-0000-000054010000}"/>
    <cellStyle name="Normal 21" xfId="369" xr:uid="{00000000-0005-0000-0000-000055010000}"/>
    <cellStyle name="Normal 22" xfId="370" xr:uid="{00000000-0005-0000-0000-000056010000}"/>
    <cellStyle name="Normal 22 2" xfId="371" xr:uid="{00000000-0005-0000-0000-000057010000}"/>
    <cellStyle name="Normal 23" xfId="372" xr:uid="{00000000-0005-0000-0000-000058010000}"/>
    <cellStyle name="Normal 23 2" xfId="373" xr:uid="{00000000-0005-0000-0000-000059010000}"/>
    <cellStyle name="Normal 23 3" xfId="374" xr:uid="{00000000-0005-0000-0000-00005A010000}"/>
    <cellStyle name="Normal 23 4" xfId="375" xr:uid="{00000000-0005-0000-0000-00005B010000}"/>
    <cellStyle name="Normal 23 5" xfId="376" xr:uid="{00000000-0005-0000-0000-00005C010000}"/>
    <cellStyle name="Normal 23 6" xfId="377" xr:uid="{00000000-0005-0000-0000-00005D010000}"/>
    <cellStyle name="Normal 24" xfId="378" xr:uid="{00000000-0005-0000-0000-00005E010000}"/>
    <cellStyle name="Normal 24 2" xfId="379" xr:uid="{00000000-0005-0000-0000-00005F010000}"/>
    <cellStyle name="Normal 25" xfId="380" xr:uid="{00000000-0005-0000-0000-000060010000}"/>
    <cellStyle name="Normal 25 2" xfId="381" xr:uid="{00000000-0005-0000-0000-000061010000}"/>
    <cellStyle name="Normal 26" xfId="382" xr:uid="{00000000-0005-0000-0000-000062010000}"/>
    <cellStyle name="Normal 26 2" xfId="383" xr:uid="{00000000-0005-0000-0000-000063010000}"/>
    <cellStyle name="Normal 27" xfId="384" xr:uid="{00000000-0005-0000-0000-000064010000}"/>
    <cellStyle name="Normal 27 2" xfId="385" xr:uid="{00000000-0005-0000-0000-000065010000}"/>
    <cellStyle name="Normal 27 3" xfId="386" xr:uid="{00000000-0005-0000-0000-000066010000}"/>
    <cellStyle name="Normal 27 4" xfId="387" xr:uid="{00000000-0005-0000-0000-000067010000}"/>
    <cellStyle name="Normal 27 5" xfId="388" xr:uid="{00000000-0005-0000-0000-000068010000}"/>
    <cellStyle name="Normal 27 6" xfId="389" xr:uid="{00000000-0005-0000-0000-000069010000}"/>
    <cellStyle name="Normal 28" xfId="390" xr:uid="{00000000-0005-0000-0000-00006A010000}"/>
    <cellStyle name="Normal 28 2" xfId="391" xr:uid="{00000000-0005-0000-0000-00006B010000}"/>
    <cellStyle name="Normal 28 3" xfId="392" xr:uid="{00000000-0005-0000-0000-00006C010000}"/>
    <cellStyle name="Normal 28 4" xfId="393" xr:uid="{00000000-0005-0000-0000-00006D010000}"/>
    <cellStyle name="Normal 28 5" xfId="394" xr:uid="{00000000-0005-0000-0000-00006E010000}"/>
    <cellStyle name="Normal 28 6" xfId="395" xr:uid="{00000000-0005-0000-0000-00006F010000}"/>
    <cellStyle name="Normal 29" xfId="396" xr:uid="{00000000-0005-0000-0000-000070010000}"/>
    <cellStyle name="Normal 29 2" xfId="397" xr:uid="{00000000-0005-0000-0000-000071010000}"/>
    <cellStyle name="Normal 29 3" xfId="398" xr:uid="{00000000-0005-0000-0000-000072010000}"/>
    <cellStyle name="Normal 29 4" xfId="399" xr:uid="{00000000-0005-0000-0000-000073010000}"/>
    <cellStyle name="Normal 29 5" xfId="400" xr:uid="{00000000-0005-0000-0000-000074010000}"/>
    <cellStyle name="Normal 29 6" xfId="401" xr:uid="{00000000-0005-0000-0000-000075010000}"/>
    <cellStyle name="Normal 29 7" xfId="402" xr:uid="{00000000-0005-0000-0000-000076010000}"/>
    <cellStyle name="Normal 3" xfId="47" xr:uid="{00000000-0005-0000-0000-000077010000}"/>
    <cellStyle name="Normal 3 2" xfId="403" xr:uid="{00000000-0005-0000-0000-000078010000}"/>
    <cellStyle name="Normal 3 2 2" xfId="404" xr:uid="{00000000-0005-0000-0000-000079010000}"/>
    <cellStyle name="Normal 3 2 3" xfId="405" xr:uid="{00000000-0005-0000-0000-00007A010000}"/>
    <cellStyle name="Normal 3 2 4" xfId="406" xr:uid="{00000000-0005-0000-0000-00007B010000}"/>
    <cellStyle name="Normal 3 2 5" xfId="407" xr:uid="{00000000-0005-0000-0000-00007C010000}"/>
    <cellStyle name="Normal 3 2 6" xfId="408" xr:uid="{00000000-0005-0000-0000-00007D010000}"/>
    <cellStyle name="Normal 3 2 7" xfId="409" xr:uid="{00000000-0005-0000-0000-00007E010000}"/>
    <cellStyle name="Normal 3 3" xfId="410" xr:uid="{00000000-0005-0000-0000-00007F010000}"/>
    <cellStyle name="Normal 3 4" xfId="411" xr:uid="{00000000-0005-0000-0000-000080010000}"/>
    <cellStyle name="Normal 3 5" xfId="412" xr:uid="{00000000-0005-0000-0000-000081010000}"/>
    <cellStyle name="Normal 3 6" xfId="413" xr:uid="{00000000-0005-0000-0000-000082010000}"/>
    <cellStyle name="Normal 3 7" xfId="414" xr:uid="{00000000-0005-0000-0000-000083010000}"/>
    <cellStyle name="Normal 3 8" xfId="779" xr:uid="{00000000-0005-0000-0000-000084010000}"/>
    <cellStyle name="Normal 3_Atualizado" xfId="415" xr:uid="{00000000-0005-0000-0000-000085010000}"/>
    <cellStyle name="Normal 30" xfId="416" xr:uid="{00000000-0005-0000-0000-000086010000}"/>
    <cellStyle name="Normal 30 2" xfId="417" xr:uid="{00000000-0005-0000-0000-000087010000}"/>
    <cellStyle name="Normal 30 3" xfId="418" xr:uid="{00000000-0005-0000-0000-000088010000}"/>
    <cellStyle name="Normal 30 4" xfId="419" xr:uid="{00000000-0005-0000-0000-000089010000}"/>
    <cellStyle name="Normal 30 5" xfId="420" xr:uid="{00000000-0005-0000-0000-00008A010000}"/>
    <cellStyle name="Normal 30 6" xfId="421" xr:uid="{00000000-0005-0000-0000-00008B010000}"/>
    <cellStyle name="Normal 30 7" xfId="422" xr:uid="{00000000-0005-0000-0000-00008C010000}"/>
    <cellStyle name="Normal 31" xfId="423" xr:uid="{00000000-0005-0000-0000-00008D010000}"/>
    <cellStyle name="Normal 31 2" xfId="424" xr:uid="{00000000-0005-0000-0000-00008E010000}"/>
    <cellStyle name="Normal 31 3" xfId="425" xr:uid="{00000000-0005-0000-0000-00008F010000}"/>
    <cellStyle name="Normal 31 4" xfId="426" xr:uid="{00000000-0005-0000-0000-000090010000}"/>
    <cellStyle name="Normal 31 5" xfId="427" xr:uid="{00000000-0005-0000-0000-000091010000}"/>
    <cellStyle name="Normal 31 6" xfId="428" xr:uid="{00000000-0005-0000-0000-000092010000}"/>
    <cellStyle name="Normal 32" xfId="429" xr:uid="{00000000-0005-0000-0000-000093010000}"/>
    <cellStyle name="Normal 32 2" xfId="430" xr:uid="{00000000-0005-0000-0000-000094010000}"/>
    <cellStyle name="Normal 32 3" xfId="431" xr:uid="{00000000-0005-0000-0000-000095010000}"/>
    <cellStyle name="Normal 32 4" xfId="432" xr:uid="{00000000-0005-0000-0000-000096010000}"/>
    <cellStyle name="Normal 32 5" xfId="433" xr:uid="{00000000-0005-0000-0000-000097010000}"/>
    <cellStyle name="Normal 32 6" xfId="434" xr:uid="{00000000-0005-0000-0000-000098010000}"/>
    <cellStyle name="Normal 33" xfId="435" xr:uid="{00000000-0005-0000-0000-000099010000}"/>
    <cellStyle name="Normal 33 2" xfId="436" xr:uid="{00000000-0005-0000-0000-00009A010000}"/>
    <cellStyle name="Normal 33 3" xfId="437" xr:uid="{00000000-0005-0000-0000-00009B010000}"/>
    <cellStyle name="Normal 33 4" xfId="438" xr:uid="{00000000-0005-0000-0000-00009C010000}"/>
    <cellStyle name="Normal 33 5" xfId="439" xr:uid="{00000000-0005-0000-0000-00009D010000}"/>
    <cellStyle name="Normal 33 6" xfId="440" xr:uid="{00000000-0005-0000-0000-00009E010000}"/>
    <cellStyle name="Normal 34" xfId="441" xr:uid="{00000000-0005-0000-0000-00009F010000}"/>
    <cellStyle name="Normal 34 2" xfId="442" xr:uid="{00000000-0005-0000-0000-0000A0010000}"/>
    <cellStyle name="Normal 34 3" xfId="443" xr:uid="{00000000-0005-0000-0000-0000A1010000}"/>
    <cellStyle name="Normal 34 4" xfId="444" xr:uid="{00000000-0005-0000-0000-0000A2010000}"/>
    <cellStyle name="Normal 34 5" xfId="445" xr:uid="{00000000-0005-0000-0000-0000A3010000}"/>
    <cellStyle name="Normal 34 6" xfId="446" xr:uid="{00000000-0005-0000-0000-0000A4010000}"/>
    <cellStyle name="Normal 35" xfId="447" xr:uid="{00000000-0005-0000-0000-0000A5010000}"/>
    <cellStyle name="Normal 35 2" xfId="448" xr:uid="{00000000-0005-0000-0000-0000A6010000}"/>
    <cellStyle name="Normal 35 3" xfId="449" xr:uid="{00000000-0005-0000-0000-0000A7010000}"/>
    <cellStyle name="Normal 35 4" xfId="450" xr:uid="{00000000-0005-0000-0000-0000A8010000}"/>
    <cellStyle name="Normal 35 5" xfId="451" xr:uid="{00000000-0005-0000-0000-0000A9010000}"/>
    <cellStyle name="Normal 35 6" xfId="452" xr:uid="{00000000-0005-0000-0000-0000AA010000}"/>
    <cellStyle name="Normal 36" xfId="453" xr:uid="{00000000-0005-0000-0000-0000AB010000}"/>
    <cellStyle name="Normal 36 2" xfId="454" xr:uid="{00000000-0005-0000-0000-0000AC010000}"/>
    <cellStyle name="Normal 36 3" xfId="455" xr:uid="{00000000-0005-0000-0000-0000AD010000}"/>
    <cellStyle name="Normal 36 4" xfId="456" xr:uid="{00000000-0005-0000-0000-0000AE010000}"/>
    <cellStyle name="Normal 36 5" xfId="457" xr:uid="{00000000-0005-0000-0000-0000AF010000}"/>
    <cellStyle name="Normal 36 6" xfId="458" xr:uid="{00000000-0005-0000-0000-0000B0010000}"/>
    <cellStyle name="Normal 37" xfId="459" xr:uid="{00000000-0005-0000-0000-0000B1010000}"/>
    <cellStyle name="Normal 37 2" xfId="460" xr:uid="{00000000-0005-0000-0000-0000B2010000}"/>
    <cellStyle name="Normal 37 3" xfId="461" xr:uid="{00000000-0005-0000-0000-0000B3010000}"/>
    <cellStyle name="Normal 37 4" xfId="462" xr:uid="{00000000-0005-0000-0000-0000B4010000}"/>
    <cellStyle name="Normal 37 5" xfId="463" xr:uid="{00000000-0005-0000-0000-0000B5010000}"/>
    <cellStyle name="Normal 37 6" xfId="464" xr:uid="{00000000-0005-0000-0000-0000B6010000}"/>
    <cellStyle name="Normal 38" xfId="465" xr:uid="{00000000-0005-0000-0000-0000B7010000}"/>
    <cellStyle name="Normal 38 2" xfId="466" xr:uid="{00000000-0005-0000-0000-0000B8010000}"/>
    <cellStyle name="Normal 38 3" xfId="467" xr:uid="{00000000-0005-0000-0000-0000B9010000}"/>
    <cellStyle name="Normal 38 4" xfId="468" xr:uid="{00000000-0005-0000-0000-0000BA010000}"/>
    <cellStyle name="Normal 38 5" xfId="469" xr:uid="{00000000-0005-0000-0000-0000BB010000}"/>
    <cellStyle name="Normal 38 6" xfId="470" xr:uid="{00000000-0005-0000-0000-0000BC010000}"/>
    <cellStyle name="Normal 39" xfId="471" xr:uid="{00000000-0005-0000-0000-0000BD010000}"/>
    <cellStyle name="Normal 39 2" xfId="472" xr:uid="{00000000-0005-0000-0000-0000BE010000}"/>
    <cellStyle name="Normal 39 3" xfId="473" xr:uid="{00000000-0005-0000-0000-0000BF010000}"/>
    <cellStyle name="Normal 39 4" xfId="474" xr:uid="{00000000-0005-0000-0000-0000C0010000}"/>
    <cellStyle name="Normal 39 5" xfId="475" xr:uid="{00000000-0005-0000-0000-0000C1010000}"/>
    <cellStyle name="Normal 39 6" xfId="476" xr:uid="{00000000-0005-0000-0000-0000C2010000}"/>
    <cellStyle name="Normal 4" xfId="48" xr:uid="{00000000-0005-0000-0000-0000C3010000}"/>
    <cellStyle name="Normal 4 2" xfId="477" xr:uid="{00000000-0005-0000-0000-0000C4010000}"/>
    <cellStyle name="Normal 4 2 2" xfId="478" xr:uid="{00000000-0005-0000-0000-0000C5010000}"/>
    <cellStyle name="Normal 4 2 3" xfId="479" xr:uid="{00000000-0005-0000-0000-0000C6010000}"/>
    <cellStyle name="Normal 4 2 4" xfId="480" xr:uid="{00000000-0005-0000-0000-0000C7010000}"/>
    <cellStyle name="Normal 4 2 5" xfId="481" xr:uid="{00000000-0005-0000-0000-0000C8010000}"/>
    <cellStyle name="Normal 4 3" xfId="482" xr:uid="{00000000-0005-0000-0000-0000C9010000}"/>
    <cellStyle name="Normal 4 4" xfId="483" xr:uid="{00000000-0005-0000-0000-0000CA010000}"/>
    <cellStyle name="Normal 4 5" xfId="484" xr:uid="{00000000-0005-0000-0000-0000CB010000}"/>
    <cellStyle name="Normal 4 6" xfId="485" xr:uid="{00000000-0005-0000-0000-0000CC010000}"/>
    <cellStyle name="Normal 4 7" xfId="486" xr:uid="{00000000-0005-0000-0000-0000CD010000}"/>
    <cellStyle name="Normal 4 8" xfId="487" xr:uid="{00000000-0005-0000-0000-0000CE010000}"/>
    <cellStyle name="Normal 4_Cópia de Orçamento SBTT" xfId="488" xr:uid="{00000000-0005-0000-0000-0000CF010000}"/>
    <cellStyle name="Normal 40" xfId="489" xr:uid="{00000000-0005-0000-0000-0000D0010000}"/>
    <cellStyle name="Normal 40 2" xfId="490" xr:uid="{00000000-0005-0000-0000-0000D1010000}"/>
    <cellStyle name="Normal 40 3" xfId="491" xr:uid="{00000000-0005-0000-0000-0000D2010000}"/>
    <cellStyle name="Normal 40 4" xfId="492" xr:uid="{00000000-0005-0000-0000-0000D3010000}"/>
    <cellStyle name="Normal 40 5" xfId="493" xr:uid="{00000000-0005-0000-0000-0000D4010000}"/>
    <cellStyle name="Normal 40 6" xfId="494" xr:uid="{00000000-0005-0000-0000-0000D5010000}"/>
    <cellStyle name="Normal 41" xfId="495" xr:uid="{00000000-0005-0000-0000-0000D6010000}"/>
    <cellStyle name="Normal 41 2" xfId="496" xr:uid="{00000000-0005-0000-0000-0000D7010000}"/>
    <cellStyle name="Normal 41 3" xfId="497" xr:uid="{00000000-0005-0000-0000-0000D8010000}"/>
    <cellStyle name="Normal 41 4" xfId="498" xr:uid="{00000000-0005-0000-0000-0000D9010000}"/>
    <cellStyle name="Normal 41 5" xfId="499" xr:uid="{00000000-0005-0000-0000-0000DA010000}"/>
    <cellStyle name="Normal 41 6" xfId="500" xr:uid="{00000000-0005-0000-0000-0000DB010000}"/>
    <cellStyle name="Normal 42" xfId="501" xr:uid="{00000000-0005-0000-0000-0000DC010000}"/>
    <cellStyle name="Normal 42 2" xfId="502" xr:uid="{00000000-0005-0000-0000-0000DD010000}"/>
    <cellStyle name="Normal 42 3" xfId="503" xr:uid="{00000000-0005-0000-0000-0000DE010000}"/>
    <cellStyle name="Normal 42 4" xfId="504" xr:uid="{00000000-0005-0000-0000-0000DF010000}"/>
    <cellStyle name="Normal 42 5" xfId="505" xr:uid="{00000000-0005-0000-0000-0000E0010000}"/>
    <cellStyle name="Normal 42 6" xfId="506" xr:uid="{00000000-0005-0000-0000-0000E1010000}"/>
    <cellStyle name="Normal 43" xfId="507" xr:uid="{00000000-0005-0000-0000-0000E2010000}"/>
    <cellStyle name="Normal 43 2" xfId="508" xr:uid="{00000000-0005-0000-0000-0000E3010000}"/>
    <cellStyle name="Normal 43 3" xfId="509" xr:uid="{00000000-0005-0000-0000-0000E4010000}"/>
    <cellStyle name="Normal 43 4" xfId="510" xr:uid="{00000000-0005-0000-0000-0000E5010000}"/>
    <cellStyle name="Normal 43 5" xfId="511" xr:uid="{00000000-0005-0000-0000-0000E6010000}"/>
    <cellStyle name="Normal 43 6" xfId="512" xr:uid="{00000000-0005-0000-0000-0000E7010000}"/>
    <cellStyle name="Normal 44" xfId="513" xr:uid="{00000000-0005-0000-0000-0000E8010000}"/>
    <cellStyle name="Normal 44 2" xfId="514" xr:uid="{00000000-0005-0000-0000-0000E9010000}"/>
    <cellStyle name="Normal 44 3" xfId="515" xr:uid="{00000000-0005-0000-0000-0000EA010000}"/>
    <cellStyle name="Normal 44 4" xfId="516" xr:uid="{00000000-0005-0000-0000-0000EB010000}"/>
    <cellStyle name="Normal 44 5" xfId="517" xr:uid="{00000000-0005-0000-0000-0000EC010000}"/>
    <cellStyle name="Normal 44 6" xfId="518" xr:uid="{00000000-0005-0000-0000-0000ED010000}"/>
    <cellStyle name="Normal 45" xfId="519" xr:uid="{00000000-0005-0000-0000-0000EE010000}"/>
    <cellStyle name="Normal 45 2" xfId="520" xr:uid="{00000000-0005-0000-0000-0000EF010000}"/>
    <cellStyle name="Normal 45 3" xfId="521" xr:uid="{00000000-0005-0000-0000-0000F0010000}"/>
    <cellStyle name="Normal 45 4" xfId="522" xr:uid="{00000000-0005-0000-0000-0000F1010000}"/>
    <cellStyle name="Normal 45 5" xfId="523" xr:uid="{00000000-0005-0000-0000-0000F2010000}"/>
    <cellStyle name="Normal 45 6" xfId="524" xr:uid="{00000000-0005-0000-0000-0000F3010000}"/>
    <cellStyle name="Normal 46" xfId="525" xr:uid="{00000000-0005-0000-0000-0000F4010000}"/>
    <cellStyle name="Normal 46 2" xfId="526" xr:uid="{00000000-0005-0000-0000-0000F5010000}"/>
    <cellStyle name="Normal 46 3" xfId="527" xr:uid="{00000000-0005-0000-0000-0000F6010000}"/>
    <cellStyle name="Normal 46 4" xfId="528" xr:uid="{00000000-0005-0000-0000-0000F7010000}"/>
    <cellStyle name="Normal 46 5" xfId="529" xr:uid="{00000000-0005-0000-0000-0000F8010000}"/>
    <cellStyle name="Normal 46 6" xfId="530" xr:uid="{00000000-0005-0000-0000-0000F9010000}"/>
    <cellStyle name="Normal 47" xfId="531" xr:uid="{00000000-0005-0000-0000-0000FA010000}"/>
    <cellStyle name="Normal 47 2" xfId="532" xr:uid="{00000000-0005-0000-0000-0000FB010000}"/>
    <cellStyle name="Normal 48" xfId="533" xr:uid="{00000000-0005-0000-0000-0000FC010000}"/>
    <cellStyle name="Normal 48 2" xfId="534" xr:uid="{00000000-0005-0000-0000-0000FD010000}"/>
    <cellStyle name="Normal 49" xfId="535" xr:uid="{00000000-0005-0000-0000-0000FE010000}"/>
    <cellStyle name="Normal 49 2" xfId="536" xr:uid="{00000000-0005-0000-0000-0000FF010000}"/>
    <cellStyle name="Normal 5" xfId="2" xr:uid="{00000000-0005-0000-0000-000000020000}"/>
    <cellStyle name="Normal 5 2" xfId="537" xr:uid="{00000000-0005-0000-0000-000001020000}"/>
    <cellStyle name="Normal 5 3" xfId="538" xr:uid="{00000000-0005-0000-0000-000002020000}"/>
    <cellStyle name="Normal 5 4" xfId="539" xr:uid="{00000000-0005-0000-0000-000003020000}"/>
    <cellStyle name="Normal 5 5" xfId="540" xr:uid="{00000000-0005-0000-0000-000004020000}"/>
    <cellStyle name="Normal 5 6" xfId="541" xr:uid="{00000000-0005-0000-0000-000005020000}"/>
    <cellStyle name="Normal 5 7" xfId="542" xr:uid="{00000000-0005-0000-0000-000006020000}"/>
    <cellStyle name="Normal 50" xfId="543" xr:uid="{00000000-0005-0000-0000-000007020000}"/>
    <cellStyle name="Normal 51" xfId="544" xr:uid="{00000000-0005-0000-0000-000008020000}"/>
    <cellStyle name="Normal 52" xfId="789" xr:uid="{00000000-0005-0000-0000-000009020000}"/>
    <cellStyle name="Normal 53" xfId="846" xr:uid="{00000000-0005-0000-0000-00000A020000}"/>
    <cellStyle name="Normal 54" xfId="850" xr:uid="{00000000-0005-0000-0000-00000B020000}"/>
    <cellStyle name="Normal 6" xfId="49" xr:uid="{00000000-0005-0000-0000-00000C020000}"/>
    <cellStyle name="Normal 6 2" xfId="545" xr:uid="{00000000-0005-0000-0000-00000D020000}"/>
    <cellStyle name="Normal 6 2 2" xfId="546" xr:uid="{00000000-0005-0000-0000-00000E020000}"/>
    <cellStyle name="Normal 6 2 3" xfId="547" xr:uid="{00000000-0005-0000-0000-00000F020000}"/>
    <cellStyle name="Normal 6 2 4" xfId="548" xr:uid="{00000000-0005-0000-0000-000010020000}"/>
    <cellStyle name="Normal 6 2 5" xfId="549" xr:uid="{00000000-0005-0000-0000-000011020000}"/>
    <cellStyle name="Normal 7" xfId="550" xr:uid="{00000000-0005-0000-0000-000012020000}"/>
    <cellStyle name="Normal 7 2" xfId="551" xr:uid="{00000000-0005-0000-0000-000013020000}"/>
    <cellStyle name="Normal 7 2 2" xfId="552" xr:uid="{00000000-0005-0000-0000-000014020000}"/>
    <cellStyle name="Normal 7 2 3" xfId="553" xr:uid="{00000000-0005-0000-0000-000015020000}"/>
    <cellStyle name="Normal 7 2 4" xfId="554" xr:uid="{00000000-0005-0000-0000-000016020000}"/>
    <cellStyle name="Normal 7 2 5" xfId="555" xr:uid="{00000000-0005-0000-0000-000017020000}"/>
    <cellStyle name="Normal 7 2 6" xfId="556" xr:uid="{00000000-0005-0000-0000-000018020000}"/>
    <cellStyle name="Normal 7 3" xfId="557" xr:uid="{00000000-0005-0000-0000-000019020000}"/>
    <cellStyle name="Normal 7 3 2" xfId="558" xr:uid="{00000000-0005-0000-0000-00001A020000}"/>
    <cellStyle name="Normal 7 3 3" xfId="559" xr:uid="{00000000-0005-0000-0000-00001B020000}"/>
    <cellStyle name="Normal 8" xfId="560" xr:uid="{00000000-0005-0000-0000-00001C020000}"/>
    <cellStyle name="Normal 8 2" xfId="561" xr:uid="{00000000-0005-0000-0000-00001D020000}"/>
    <cellStyle name="Normal 8 2 2" xfId="562" xr:uid="{00000000-0005-0000-0000-00001E020000}"/>
    <cellStyle name="Normal 8 2 3" xfId="563" xr:uid="{00000000-0005-0000-0000-00001F020000}"/>
    <cellStyle name="Normal 8 2 4" xfId="564" xr:uid="{00000000-0005-0000-0000-000020020000}"/>
    <cellStyle name="Normal 8 2 5" xfId="565" xr:uid="{00000000-0005-0000-0000-000021020000}"/>
    <cellStyle name="Normal 8 3" xfId="566" xr:uid="{00000000-0005-0000-0000-000022020000}"/>
    <cellStyle name="Normal 8 4" xfId="567" xr:uid="{00000000-0005-0000-0000-000023020000}"/>
    <cellStyle name="Normal 8 5" xfId="568" xr:uid="{00000000-0005-0000-0000-000024020000}"/>
    <cellStyle name="Normal 8 6" xfId="569" xr:uid="{00000000-0005-0000-0000-000025020000}"/>
    <cellStyle name="Normal 8 7" xfId="570" xr:uid="{00000000-0005-0000-0000-000026020000}"/>
    <cellStyle name="Normal 9" xfId="571" xr:uid="{00000000-0005-0000-0000-000027020000}"/>
    <cellStyle name="Normal 9 2" xfId="572" xr:uid="{00000000-0005-0000-0000-000028020000}"/>
    <cellStyle name="Normal 9 3" xfId="573" xr:uid="{00000000-0005-0000-0000-000029020000}"/>
    <cellStyle name="Normal 9 4" xfId="574" xr:uid="{00000000-0005-0000-0000-00002A020000}"/>
    <cellStyle name="Normal 9 5" xfId="575" xr:uid="{00000000-0005-0000-0000-00002B020000}"/>
    <cellStyle name="Normal_Pesquisa no referencial 10 de maio de 2013" xfId="79" xr:uid="{00000000-0005-0000-0000-00002C020000}"/>
    <cellStyle name="Nota 2" xfId="50" xr:uid="{00000000-0005-0000-0000-00002D020000}"/>
    <cellStyle name="Nota 2 2" xfId="576" xr:uid="{00000000-0005-0000-0000-00002E020000}"/>
    <cellStyle name="Nota 2 2 2" xfId="577" xr:uid="{00000000-0005-0000-0000-00002F020000}"/>
    <cellStyle name="Nota 2 2 3" xfId="578" xr:uid="{00000000-0005-0000-0000-000030020000}"/>
    <cellStyle name="Nota 2 2 4" xfId="579" xr:uid="{00000000-0005-0000-0000-000031020000}"/>
    <cellStyle name="Nota 2 3" xfId="580" xr:uid="{00000000-0005-0000-0000-000032020000}"/>
    <cellStyle name="Nota 2 3 2" xfId="581" xr:uid="{00000000-0005-0000-0000-000033020000}"/>
    <cellStyle name="Nota 2 3 3" xfId="582" xr:uid="{00000000-0005-0000-0000-000034020000}"/>
    <cellStyle name="Nota 2 3 4" xfId="583" xr:uid="{00000000-0005-0000-0000-000035020000}"/>
    <cellStyle name="Nota 2 4" xfId="584" xr:uid="{00000000-0005-0000-0000-000036020000}"/>
    <cellStyle name="Nota 2 4 2" xfId="585" xr:uid="{00000000-0005-0000-0000-000037020000}"/>
    <cellStyle name="Nota 2 4 3" xfId="586" xr:uid="{00000000-0005-0000-0000-000038020000}"/>
    <cellStyle name="Nota 2 4 4" xfId="587" xr:uid="{00000000-0005-0000-0000-000039020000}"/>
    <cellStyle name="Nota 2 5" xfId="588" xr:uid="{00000000-0005-0000-0000-00003A020000}"/>
    <cellStyle name="Nota 2 5 2" xfId="589" xr:uid="{00000000-0005-0000-0000-00003B020000}"/>
    <cellStyle name="Nota 2 5 3" xfId="590" xr:uid="{00000000-0005-0000-0000-00003C020000}"/>
    <cellStyle name="Nota 2 5 4" xfId="591" xr:uid="{00000000-0005-0000-0000-00003D020000}"/>
    <cellStyle name="Nota 2 6" xfId="592" xr:uid="{00000000-0005-0000-0000-00003E020000}"/>
    <cellStyle name="Nota 2 6 2" xfId="593" xr:uid="{00000000-0005-0000-0000-00003F020000}"/>
    <cellStyle name="Nota 2 6 3" xfId="594" xr:uid="{00000000-0005-0000-0000-000040020000}"/>
    <cellStyle name="Nota 2 6 4" xfId="595" xr:uid="{00000000-0005-0000-0000-000041020000}"/>
    <cellStyle name="Nota 2 7" xfId="596" xr:uid="{00000000-0005-0000-0000-000042020000}"/>
    <cellStyle name="Nota 2 8" xfId="597" xr:uid="{00000000-0005-0000-0000-000043020000}"/>
    <cellStyle name="Nota 2 9" xfId="598" xr:uid="{00000000-0005-0000-0000-000044020000}"/>
    <cellStyle name="Nota 3" xfId="599" xr:uid="{00000000-0005-0000-0000-000045020000}"/>
    <cellStyle name="Nota 3 2" xfId="600" xr:uid="{00000000-0005-0000-0000-000046020000}"/>
    <cellStyle name="Nota 3 2 2" xfId="601" xr:uid="{00000000-0005-0000-0000-000047020000}"/>
    <cellStyle name="Nota 3 2 3" xfId="602" xr:uid="{00000000-0005-0000-0000-000048020000}"/>
    <cellStyle name="Nota 3 2 4" xfId="603" xr:uid="{00000000-0005-0000-0000-000049020000}"/>
    <cellStyle name="Nota 3 3" xfId="604" xr:uid="{00000000-0005-0000-0000-00004A020000}"/>
    <cellStyle name="Nota 3 4" xfId="605" xr:uid="{00000000-0005-0000-0000-00004B020000}"/>
    <cellStyle name="Nota 3 5" xfId="606" xr:uid="{00000000-0005-0000-0000-00004C020000}"/>
    <cellStyle name="Nota 4" xfId="607" xr:uid="{00000000-0005-0000-0000-00004D020000}"/>
    <cellStyle name="Nota 4 2" xfId="608" xr:uid="{00000000-0005-0000-0000-00004E020000}"/>
    <cellStyle name="Nota 4 2 2" xfId="609" xr:uid="{00000000-0005-0000-0000-00004F020000}"/>
    <cellStyle name="Nota 4 2 3" xfId="610" xr:uid="{00000000-0005-0000-0000-000050020000}"/>
    <cellStyle name="Nota 4 2 4" xfId="611" xr:uid="{00000000-0005-0000-0000-000051020000}"/>
    <cellStyle name="Nota 4 3" xfId="612" xr:uid="{00000000-0005-0000-0000-000052020000}"/>
    <cellStyle name="Nota 4 4" xfId="613" xr:uid="{00000000-0005-0000-0000-000053020000}"/>
    <cellStyle name="Nota 4 5" xfId="614" xr:uid="{00000000-0005-0000-0000-000054020000}"/>
    <cellStyle name="Nota 5" xfId="615" xr:uid="{00000000-0005-0000-0000-000055020000}"/>
    <cellStyle name="Nota 5 2" xfId="616" xr:uid="{00000000-0005-0000-0000-000056020000}"/>
    <cellStyle name="Nota 5 3" xfId="617" xr:uid="{00000000-0005-0000-0000-000057020000}"/>
    <cellStyle name="Nota 5 4" xfId="618" xr:uid="{00000000-0005-0000-0000-000058020000}"/>
    <cellStyle name="Nota 6" xfId="619" xr:uid="{00000000-0005-0000-0000-000059020000}"/>
    <cellStyle name="Nota 6 2" xfId="620" xr:uid="{00000000-0005-0000-0000-00005A020000}"/>
    <cellStyle name="Nota 6 3" xfId="621" xr:uid="{00000000-0005-0000-0000-00005B020000}"/>
    <cellStyle name="Nota 6 4" xfId="622" xr:uid="{00000000-0005-0000-0000-00005C020000}"/>
    <cellStyle name="padroes" xfId="623" xr:uid="{00000000-0005-0000-0000-00005D020000}"/>
    <cellStyle name="padroes 2" xfId="624" xr:uid="{00000000-0005-0000-0000-00005E020000}"/>
    <cellStyle name="padroes 2 2" xfId="625" xr:uid="{00000000-0005-0000-0000-00005F020000}"/>
    <cellStyle name="padroes 2 2 2" xfId="626" xr:uid="{00000000-0005-0000-0000-000060020000}"/>
    <cellStyle name="padroes 2 2 2 2" xfId="790" xr:uid="{00000000-0005-0000-0000-000061020000}"/>
    <cellStyle name="padroes 2 2 3" xfId="791" xr:uid="{00000000-0005-0000-0000-000062020000}"/>
    <cellStyle name="padroes 2 3" xfId="627" xr:uid="{00000000-0005-0000-0000-000063020000}"/>
    <cellStyle name="padroes 2 3 2" xfId="628" xr:uid="{00000000-0005-0000-0000-000064020000}"/>
    <cellStyle name="padroes 2 3 2 2" xfId="792" xr:uid="{00000000-0005-0000-0000-000065020000}"/>
    <cellStyle name="padroes 2 3 3" xfId="793" xr:uid="{00000000-0005-0000-0000-000066020000}"/>
    <cellStyle name="padroes 2 4" xfId="629" xr:uid="{00000000-0005-0000-0000-000067020000}"/>
    <cellStyle name="padroes 2 4 2" xfId="794" xr:uid="{00000000-0005-0000-0000-000068020000}"/>
    <cellStyle name="padroes 2 5" xfId="795" xr:uid="{00000000-0005-0000-0000-000069020000}"/>
    <cellStyle name="padroes 3" xfId="630" xr:uid="{00000000-0005-0000-0000-00006A020000}"/>
    <cellStyle name="padroes 3 2" xfId="631" xr:uid="{00000000-0005-0000-0000-00006B020000}"/>
    <cellStyle name="padroes 3 2 2" xfId="632" xr:uid="{00000000-0005-0000-0000-00006C020000}"/>
    <cellStyle name="padroes 3 2 2 2" xfId="796" xr:uid="{00000000-0005-0000-0000-00006D020000}"/>
    <cellStyle name="padroes 3 2 3" xfId="797" xr:uid="{00000000-0005-0000-0000-00006E020000}"/>
    <cellStyle name="padroes 3 3" xfId="633" xr:uid="{00000000-0005-0000-0000-00006F020000}"/>
    <cellStyle name="padroes 3 3 2" xfId="634" xr:uid="{00000000-0005-0000-0000-000070020000}"/>
    <cellStyle name="padroes 3 3 2 2" xfId="798" xr:uid="{00000000-0005-0000-0000-000071020000}"/>
    <cellStyle name="padroes 3 3 3" xfId="799" xr:uid="{00000000-0005-0000-0000-000072020000}"/>
    <cellStyle name="padroes 3 4" xfId="635" xr:uid="{00000000-0005-0000-0000-000073020000}"/>
    <cellStyle name="padroes 3 4 2" xfId="800" xr:uid="{00000000-0005-0000-0000-000074020000}"/>
    <cellStyle name="padroes 3 5" xfId="801" xr:uid="{00000000-0005-0000-0000-000075020000}"/>
    <cellStyle name="padroes 4" xfId="636" xr:uid="{00000000-0005-0000-0000-000076020000}"/>
    <cellStyle name="padroes 4 2" xfId="637" xr:uid="{00000000-0005-0000-0000-000077020000}"/>
    <cellStyle name="padroes 4 2 2" xfId="802" xr:uid="{00000000-0005-0000-0000-000078020000}"/>
    <cellStyle name="padroes 4 3" xfId="803" xr:uid="{00000000-0005-0000-0000-000079020000}"/>
    <cellStyle name="padroes 5" xfId="638" xr:uid="{00000000-0005-0000-0000-00007A020000}"/>
    <cellStyle name="padroes 5 2" xfId="639" xr:uid="{00000000-0005-0000-0000-00007B020000}"/>
    <cellStyle name="padroes 5 2 2" xfId="804" xr:uid="{00000000-0005-0000-0000-00007C020000}"/>
    <cellStyle name="padroes 5 3" xfId="640" xr:uid="{00000000-0005-0000-0000-00007D020000}"/>
    <cellStyle name="padroes 5 3 2" xfId="805" xr:uid="{00000000-0005-0000-0000-00007E020000}"/>
    <cellStyle name="padroes 5 4" xfId="641" xr:uid="{00000000-0005-0000-0000-00007F020000}"/>
    <cellStyle name="padroes 5 4 2" xfId="806" xr:uid="{00000000-0005-0000-0000-000080020000}"/>
    <cellStyle name="padroes 5 5" xfId="642" xr:uid="{00000000-0005-0000-0000-000081020000}"/>
    <cellStyle name="padroes 5 5 2" xfId="807" xr:uid="{00000000-0005-0000-0000-000082020000}"/>
    <cellStyle name="padroes 5 6" xfId="808" xr:uid="{00000000-0005-0000-0000-000083020000}"/>
    <cellStyle name="padroes 6" xfId="643" xr:uid="{00000000-0005-0000-0000-000084020000}"/>
    <cellStyle name="padroes 6 2" xfId="809" xr:uid="{00000000-0005-0000-0000-000085020000}"/>
    <cellStyle name="padroes 7" xfId="810" xr:uid="{00000000-0005-0000-0000-000086020000}"/>
    <cellStyle name="Percent 2" xfId="644" xr:uid="{00000000-0005-0000-0000-000087020000}"/>
    <cellStyle name="Percentagem" xfId="780" builtinId="5"/>
    <cellStyle name="Percentagem 2" xfId="51" xr:uid="{00000000-0005-0000-0000-000088020000}"/>
    <cellStyle name="planilhas" xfId="645" xr:uid="{00000000-0005-0000-0000-000089020000}"/>
    <cellStyle name="Porcentagem 10" xfId="646" xr:uid="{00000000-0005-0000-0000-00008B020000}"/>
    <cellStyle name="Porcentagem 2" xfId="52" xr:uid="{00000000-0005-0000-0000-00008C020000}"/>
    <cellStyle name="Porcentagem 2 2" xfId="647" xr:uid="{00000000-0005-0000-0000-00008D020000}"/>
    <cellStyle name="Porcentagem 2 2 2" xfId="648" xr:uid="{00000000-0005-0000-0000-00008E020000}"/>
    <cellStyle name="Porcentagem 2 2 3" xfId="782" xr:uid="{00000000-0005-0000-0000-00008F020000}"/>
    <cellStyle name="Porcentagem 2 3" xfId="649" xr:uid="{00000000-0005-0000-0000-000090020000}"/>
    <cellStyle name="Porcentagem 2 4" xfId="650" xr:uid="{00000000-0005-0000-0000-000091020000}"/>
    <cellStyle name="Porcentagem 2 5" xfId="651" xr:uid="{00000000-0005-0000-0000-000092020000}"/>
    <cellStyle name="Porcentagem 2 6" xfId="652" xr:uid="{00000000-0005-0000-0000-000093020000}"/>
    <cellStyle name="Porcentagem 3" xfId="53" xr:uid="{00000000-0005-0000-0000-000094020000}"/>
    <cellStyle name="Porcentagem 3 2" xfId="653" xr:uid="{00000000-0005-0000-0000-000095020000}"/>
    <cellStyle name="Porcentagem 4" xfId="80" xr:uid="{00000000-0005-0000-0000-000096020000}"/>
    <cellStyle name="Porcentagem 5" xfId="654" xr:uid="{00000000-0005-0000-0000-000097020000}"/>
    <cellStyle name="Porcentagem 5 2" xfId="655" xr:uid="{00000000-0005-0000-0000-000098020000}"/>
    <cellStyle name="Porcentagem 6" xfId="656" xr:uid="{00000000-0005-0000-0000-000099020000}"/>
    <cellStyle name="Porcentagem 7" xfId="657" xr:uid="{00000000-0005-0000-0000-00009A020000}"/>
    <cellStyle name="Porcentagem 8" xfId="811" xr:uid="{00000000-0005-0000-0000-00009B020000}"/>
    <cellStyle name="Porcentagem 9" xfId="849" xr:uid="{00000000-0005-0000-0000-00009C020000}"/>
    <cellStyle name="Saída 2" xfId="54" xr:uid="{00000000-0005-0000-0000-00009D020000}"/>
    <cellStyle name="Saída 2 2" xfId="658" xr:uid="{00000000-0005-0000-0000-00009E020000}"/>
    <cellStyle name="Saída 2 2 2" xfId="812" xr:uid="{00000000-0005-0000-0000-00009F020000}"/>
    <cellStyle name="Saída 2 3" xfId="659" xr:uid="{00000000-0005-0000-0000-0000A0020000}"/>
    <cellStyle name="Saída 2 3 2" xfId="813" xr:uid="{00000000-0005-0000-0000-0000A1020000}"/>
    <cellStyle name="Saída 2 4" xfId="660" xr:uid="{00000000-0005-0000-0000-0000A2020000}"/>
    <cellStyle name="Saída 2 4 2" xfId="814" xr:uid="{00000000-0005-0000-0000-0000A3020000}"/>
    <cellStyle name="Saída 2 5" xfId="815" xr:uid="{00000000-0005-0000-0000-0000A4020000}"/>
    <cellStyle name="Saída 3" xfId="661" xr:uid="{00000000-0005-0000-0000-0000A5020000}"/>
    <cellStyle name="Saída 3 2" xfId="662" xr:uid="{00000000-0005-0000-0000-0000A6020000}"/>
    <cellStyle name="Saída 3 2 2" xfId="816" xr:uid="{00000000-0005-0000-0000-0000A7020000}"/>
    <cellStyle name="Saída 3 3" xfId="663" xr:uid="{00000000-0005-0000-0000-0000A8020000}"/>
    <cellStyle name="Saída 3 3 2" xfId="817" xr:uid="{00000000-0005-0000-0000-0000A9020000}"/>
    <cellStyle name="Saída 3 4" xfId="664" xr:uid="{00000000-0005-0000-0000-0000AA020000}"/>
    <cellStyle name="Saída 3 4 2" xfId="818" xr:uid="{00000000-0005-0000-0000-0000AB020000}"/>
    <cellStyle name="Saída 3 5" xfId="819" xr:uid="{00000000-0005-0000-0000-0000AC020000}"/>
    <cellStyle name="Saída 4" xfId="665" xr:uid="{00000000-0005-0000-0000-0000AD020000}"/>
    <cellStyle name="Saída 4 2" xfId="666" xr:uid="{00000000-0005-0000-0000-0000AE020000}"/>
    <cellStyle name="Saída 4 2 2" xfId="820" xr:uid="{00000000-0005-0000-0000-0000AF020000}"/>
    <cellStyle name="Saída 4 3" xfId="667" xr:uid="{00000000-0005-0000-0000-0000B0020000}"/>
    <cellStyle name="Saída 4 3 2" xfId="821" xr:uid="{00000000-0005-0000-0000-0000B1020000}"/>
    <cellStyle name="Saída 4 4" xfId="668" xr:uid="{00000000-0005-0000-0000-0000B2020000}"/>
    <cellStyle name="Saída 4 4 2" xfId="822" xr:uid="{00000000-0005-0000-0000-0000B3020000}"/>
    <cellStyle name="Saída 4 5" xfId="823" xr:uid="{00000000-0005-0000-0000-0000B4020000}"/>
    <cellStyle name="Saída 5" xfId="669" xr:uid="{00000000-0005-0000-0000-0000B5020000}"/>
    <cellStyle name="Saída 5 2" xfId="670" xr:uid="{00000000-0005-0000-0000-0000B6020000}"/>
    <cellStyle name="Saída 5 2 2" xfId="824" xr:uid="{00000000-0005-0000-0000-0000B7020000}"/>
    <cellStyle name="Saída 5 3" xfId="671" xr:uid="{00000000-0005-0000-0000-0000B8020000}"/>
    <cellStyle name="Saída 5 3 2" xfId="825" xr:uid="{00000000-0005-0000-0000-0000B9020000}"/>
    <cellStyle name="Saída 5 4" xfId="672" xr:uid="{00000000-0005-0000-0000-0000BA020000}"/>
    <cellStyle name="Saída 5 4 2" xfId="826" xr:uid="{00000000-0005-0000-0000-0000BB020000}"/>
    <cellStyle name="Saída 5 5" xfId="827" xr:uid="{00000000-0005-0000-0000-0000BC020000}"/>
    <cellStyle name="Sem título1" xfId="673" xr:uid="{00000000-0005-0000-0000-0000BD020000}"/>
    <cellStyle name="Separador de milhares 10" xfId="674" xr:uid="{00000000-0005-0000-0000-0000BF020000}"/>
    <cellStyle name="Separador de milhares 10 2" xfId="675" xr:uid="{00000000-0005-0000-0000-0000C0020000}"/>
    <cellStyle name="Separador de milhares 10 3" xfId="676" xr:uid="{00000000-0005-0000-0000-0000C1020000}"/>
    <cellStyle name="Separador de milhares 10 4" xfId="677" xr:uid="{00000000-0005-0000-0000-0000C2020000}"/>
    <cellStyle name="Separador de milhares 11" xfId="828" xr:uid="{00000000-0005-0000-0000-0000C3020000}"/>
    <cellStyle name="Separador de milhares 12" xfId="847" xr:uid="{00000000-0005-0000-0000-0000C4020000}"/>
    <cellStyle name="Separador de milhares 2" xfId="55" xr:uid="{00000000-0005-0000-0000-0000C5020000}"/>
    <cellStyle name="Separador de milhares 2 10" xfId="678" xr:uid="{00000000-0005-0000-0000-0000C6020000}"/>
    <cellStyle name="Separador de milhares 2 11" xfId="679" xr:uid="{00000000-0005-0000-0000-0000C7020000}"/>
    <cellStyle name="Separador de milhares 2 12" xfId="680" xr:uid="{00000000-0005-0000-0000-0000C8020000}"/>
    <cellStyle name="Separador de milhares 2 2" xfId="56" xr:uid="{00000000-0005-0000-0000-0000C9020000}"/>
    <cellStyle name="Separador de milhares 2 2 2" xfId="681" xr:uid="{00000000-0005-0000-0000-0000CA020000}"/>
    <cellStyle name="Separador de milhares 2 3" xfId="57" xr:uid="{00000000-0005-0000-0000-0000CB020000}"/>
    <cellStyle name="Separador de milhares 2 3 2" xfId="682" xr:uid="{00000000-0005-0000-0000-0000CC020000}"/>
    <cellStyle name="Separador de milhares 2 3 2 2" xfId="683" xr:uid="{00000000-0005-0000-0000-0000CD020000}"/>
    <cellStyle name="Separador de milhares 2 3 2 3" xfId="684" xr:uid="{00000000-0005-0000-0000-0000CE020000}"/>
    <cellStyle name="Separador de milhares 2 3 2 4" xfId="685" xr:uid="{00000000-0005-0000-0000-0000CF020000}"/>
    <cellStyle name="Separador de milhares 2 3 2 5" xfId="686" xr:uid="{00000000-0005-0000-0000-0000D0020000}"/>
    <cellStyle name="Separador de milhares 2 3 3" xfId="687" xr:uid="{00000000-0005-0000-0000-0000D1020000}"/>
    <cellStyle name="Separador de milhares 2 3 4" xfId="688" xr:uid="{00000000-0005-0000-0000-0000D2020000}"/>
    <cellStyle name="Separador de milhares 2 3 5" xfId="689" xr:uid="{00000000-0005-0000-0000-0000D3020000}"/>
    <cellStyle name="Separador de milhares 2 4" xfId="690" xr:uid="{00000000-0005-0000-0000-0000D4020000}"/>
    <cellStyle name="Separador de milhares 2 4 2" xfId="691" xr:uid="{00000000-0005-0000-0000-0000D5020000}"/>
    <cellStyle name="Separador de milhares 2 4 3" xfId="692" xr:uid="{00000000-0005-0000-0000-0000D6020000}"/>
    <cellStyle name="Separador de milhares 2 4 4" xfId="693" xr:uid="{00000000-0005-0000-0000-0000D7020000}"/>
    <cellStyle name="Separador de milhares 2 4 5" xfId="694" xr:uid="{00000000-0005-0000-0000-0000D8020000}"/>
    <cellStyle name="Separador de milhares 2 5" xfId="695" xr:uid="{00000000-0005-0000-0000-0000D9020000}"/>
    <cellStyle name="Separador de milhares 2 5 2" xfId="696" xr:uid="{00000000-0005-0000-0000-0000DA020000}"/>
    <cellStyle name="Separador de milhares 2 6" xfId="697" xr:uid="{00000000-0005-0000-0000-0000DB020000}"/>
    <cellStyle name="Separador de milhares 2 6 2" xfId="698" xr:uid="{00000000-0005-0000-0000-0000DC020000}"/>
    <cellStyle name="Separador de milhares 2 7" xfId="699" xr:uid="{00000000-0005-0000-0000-0000DD020000}"/>
    <cellStyle name="Separador de milhares 2 7 2" xfId="700" xr:uid="{00000000-0005-0000-0000-0000DE020000}"/>
    <cellStyle name="Separador de milhares 2 8" xfId="701" xr:uid="{00000000-0005-0000-0000-0000DF020000}"/>
    <cellStyle name="Separador de milhares 2 8 2" xfId="702" xr:uid="{00000000-0005-0000-0000-0000E0020000}"/>
    <cellStyle name="Separador de milhares 2 9" xfId="703" xr:uid="{00000000-0005-0000-0000-0000E1020000}"/>
    <cellStyle name="Separador de milhares 3" xfId="58" xr:uid="{00000000-0005-0000-0000-0000E2020000}"/>
    <cellStyle name="Separador de milhares 3 2" xfId="83" xr:uid="{00000000-0005-0000-0000-0000E3020000}"/>
    <cellStyle name="Separador de milhares 3 2 2" xfId="704" xr:uid="{00000000-0005-0000-0000-0000E4020000}"/>
    <cellStyle name="Separador de milhares 3 3" xfId="705" xr:uid="{00000000-0005-0000-0000-0000E5020000}"/>
    <cellStyle name="Separador de milhares 3 4" xfId="706" xr:uid="{00000000-0005-0000-0000-0000E6020000}"/>
    <cellStyle name="Separador de milhares 3 5" xfId="707" xr:uid="{00000000-0005-0000-0000-0000E7020000}"/>
    <cellStyle name="Separador de milhares 4" xfId="59" xr:uid="{00000000-0005-0000-0000-0000E8020000}"/>
    <cellStyle name="Separador de milhares 4 2" xfId="708" xr:uid="{00000000-0005-0000-0000-0000E9020000}"/>
    <cellStyle name="Separador de milhares 4 2 2" xfId="709" xr:uid="{00000000-0005-0000-0000-0000EA020000}"/>
    <cellStyle name="Separador de milhares 4 2 3" xfId="710" xr:uid="{00000000-0005-0000-0000-0000EB020000}"/>
    <cellStyle name="Separador de milhares 4 2 4" xfId="711" xr:uid="{00000000-0005-0000-0000-0000EC020000}"/>
    <cellStyle name="Separador de milhares 4 2 5" xfId="712" xr:uid="{00000000-0005-0000-0000-0000ED020000}"/>
    <cellStyle name="Separador de milhares 4 3" xfId="713" xr:uid="{00000000-0005-0000-0000-0000EE020000}"/>
    <cellStyle name="Separador de milhares 4 4" xfId="714" xr:uid="{00000000-0005-0000-0000-0000EF020000}"/>
    <cellStyle name="Separador de milhares 4 5" xfId="715" xr:uid="{00000000-0005-0000-0000-0000F0020000}"/>
    <cellStyle name="Separador de milhares 4 6" xfId="716" xr:uid="{00000000-0005-0000-0000-0000F1020000}"/>
    <cellStyle name="Separador de milhares 4 7" xfId="717" xr:uid="{00000000-0005-0000-0000-0000F2020000}"/>
    <cellStyle name="Separador de milhares 4 9" xfId="718" xr:uid="{00000000-0005-0000-0000-0000F3020000}"/>
    <cellStyle name="Separador de milhares 5" xfId="60" xr:uid="{00000000-0005-0000-0000-0000F4020000}"/>
    <cellStyle name="Separador de milhares 5 2" xfId="719" xr:uid="{00000000-0005-0000-0000-0000F5020000}"/>
    <cellStyle name="Separador de milhares 5 3" xfId="720" xr:uid="{00000000-0005-0000-0000-0000F6020000}"/>
    <cellStyle name="Separador de milhares 5 32" xfId="721" xr:uid="{00000000-0005-0000-0000-0000F7020000}"/>
    <cellStyle name="Separador de milhares 5 34" xfId="722" xr:uid="{00000000-0005-0000-0000-0000F8020000}"/>
    <cellStyle name="Separador de milhares 5 4" xfId="723" xr:uid="{00000000-0005-0000-0000-0000F9020000}"/>
    <cellStyle name="Separador de milhares 5 5" xfId="724" xr:uid="{00000000-0005-0000-0000-0000FA020000}"/>
    <cellStyle name="Separador de milhares 5 6" xfId="725" xr:uid="{00000000-0005-0000-0000-0000FB020000}"/>
    <cellStyle name="Separador de milhares 6" xfId="61" xr:uid="{00000000-0005-0000-0000-0000FC020000}"/>
    <cellStyle name="Separador de milhares 7" xfId="62" xr:uid="{00000000-0005-0000-0000-0000FD020000}"/>
    <cellStyle name="Separador de milhares 8" xfId="63" xr:uid="{00000000-0005-0000-0000-0000FE020000}"/>
    <cellStyle name="Separador de milhares 9" xfId="64" xr:uid="{00000000-0005-0000-0000-0000FF020000}"/>
    <cellStyle name="Separador de milhares 9 7" xfId="726" xr:uid="{00000000-0005-0000-0000-000000030000}"/>
    <cellStyle name="SUBTIT" xfId="65" xr:uid="{00000000-0005-0000-0000-000001030000}"/>
    <cellStyle name="SUBTIT 2" xfId="829" xr:uid="{00000000-0005-0000-0000-000002030000}"/>
    <cellStyle name="TableStyleLight1" xfId="727" xr:uid="{00000000-0005-0000-0000-000003030000}"/>
    <cellStyle name="TableStyleLight1 3" xfId="728" xr:uid="{00000000-0005-0000-0000-000004030000}"/>
    <cellStyle name="Texto de Aviso 2" xfId="66" xr:uid="{00000000-0005-0000-0000-000005030000}"/>
    <cellStyle name="Texto de Aviso 3" xfId="729" xr:uid="{00000000-0005-0000-0000-000006030000}"/>
    <cellStyle name="Texto de Aviso 4" xfId="730" xr:uid="{00000000-0005-0000-0000-000007030000}"/>
    <cellStyle name="Texto de Aviso 5" xfId="731" xr:uid="{00000000-0005-0000-0000-000008030000}"/>
    <cellStyle name="Texto Explicativo 2" xfId="67" xr:uid="{00000000-0005-0000-0000-000009030000}"/>
    <cellStyle name="Texto Explicativo 3" xfId="732" xr:uid="{00000000-0005-0000-0000-00000A030000}"/>
    <cellStyle name="Texto Explicativo 4" xfId="733" xr:uid="{00000000-0005-0000-0000-00000B030000}"/>
    <cellStyle name="Texto Explicativo 5" xfId="734" xr:uid="{00000000-0005-0000-0000-00000C030000}"/>
    <cellStyle name="Título 1 1" xfId="735" xr:uid="{00000000-0005-0000-0000-00000D030000}"/>
    <cellStyle name="Título 1 1 2" xfId="736" xr:uid="{00000000-0005-0000-0000-00000E030000}"/>
    <cellStyle name="Título 1 1 3" xfId="737" xr:uid="{00000000-0005-0000-0000-00000F030000}"/>
    <cellStyle name="Título 1 1 4" xfId="738" xr:uid="{00000000-0005-0000-0000-000010030000}"/>
    <cellStyle name="Título 1 1 5" xfId="739" xr:uid="{00000000-0005-0000-0000-000011030000}"/>
    <cellStyle name="Título 1 2" xfId="68" xr:uid="{00000000-0005-0000-0000-000012030000}"/>
    <cellStyle name="Título 1 3" xfId="740" xr:uid="{00000000-0005-0000-0000-000013030000}"/>
    <cellStyle name="Título 1 4" xfId="741" xr:uid="{00000000-0005-0000-0000-000014030000}"/>
    <cellStyle name="Título 1 5" xfId="742" xr:uid="{00000000-0005-0000-0000-000015030000}"/>
    <cellStyle name="Título 2 2" xfId="69" xr:uid="{00000000-0005-0000-0000-000016030000}"/>
    <cellStyle name="Título 2 3" xfId="743" xr:uid="{00000000-0005-0000-0000-000017030000}"/>
    <cellStyle name="Título 2 4" xfId="744" xr:uid="{00000000-0005-0000-0000-000018030000}"/>
    <cellStyle name="Título 2 5" xfId="745" xr:uid="{00000000-0005-0000-0000-000019030000}"/>
    <cellStyle name="Título 3 2" xfId="70" xr:uid="{00000000-0005-0000-0000-00001A030000}"/>
    <cellStyle name="Título 3 2 2" xfId="746" xr:uid="{00000000-0005-0000-0000-00001B030000}"/>
    <cellStyle name="Título 3 3" xfId="747" xr:uid="{00000000-0005-0000-0000-00001C030000}"/>
    <cellStyle name="Título 3 3 2" xfId="748" xr:uid="{00000000-0005-0000-0000-00001D030000}"/>
    <cellStyle name="Título 3 4" xfId="749" xr:uid="{00000000-0005-0000-0000-00001E030000}"/>
    <cellStyle name="Título 3 4 2" xfId="750" xr:uid="{00000000-0005-0000-0000-00001F030000}"/>
    <cellStyle name="Título 3 5" xfId="751" xr:uid="{00000000-0005-0000-0000-000020030000}"/>
    <cellStyle name="Título 3 5 2" xfId="752" xr:uid="{00000000-0005-0000-0000-000021030000}"/>
    <cellStyle name="Título 4 2" xfId="71" xr:uid="{00000000-0005-0000-0000-000022030000}"/>
    <cellStyle name="Título 4 3" xfId="753" xr:uid="{00000000-0005-0000-0000-000023030000}"/>
    <cellStyle name="Título 4 4" xfId="754" xr:uid="{00000000-0005-0000-0000-000024030000}"/>
    <cellStyle name="Título 4 5" xfId="755" xr:uid="{00000000-0005-0000-0000-000025030000}"/>
    <cellStyle name="Título 5" xfId="72" xr:uid="{00000000-0005-0000-0000-000026030000}"/>
    <cellStyle name="Título 6" xfId="756" xr:uid="{00000000-0005-0000-0000-000027030000}"/>
    <cellStyle name="Título 7" xfId="757" xr:uid="{00000000-0005-0000-0000-000028030000}"/>
    <cellStyle name="Título 8" xfId="758" xr:uid="{00000000-0005-0000-0000-000029030000}"/>
    <cellStyle name="Total 2" xfId="73" xr:uid="{00000000-0005-0000-0000-00002A030000}"/>
    <cellStyle name="Total 2 2" xfId="759" xr:uid="{00000000-0005-0000-0000-00002B030000}"/>
    <cellStyle name="Total 2 2 2" xfId="830" xr:uid="{00000000-0005-0000-0000-00002C030000}"/>
    <cellStyle name="Total 2 3" xfId="760" xr:uid="{00000000-0005-0000-0000-00002D030000}"/>
    <cellStyle name="Total 2 3 2" xfId="831" xr:uid="{00000000-0005-0000-0000-00002E030000}"/>
    <cellStyle name="Total 2 4" xfId="761" xr:uid="{00000000-0005-0000-0000-00002F030000}"/>
    <cellStyle name="Total 2 4 2" xfId="832" xr:uid="{00000000-0005-0000-0000-000030030000}"/>
    <cellStyle name="Total 2 5" xfId="833" xr:uid="{00000000-0005-0000-0000-000031030000}"/>
    <cellStyle name="Total 3" xfId="762" xr:uid="{00000000-0005-0000-0000-000032030000}"/>
    <cellStyle name="Total 3 2" xfId="763" xr:uid="{00000000-0005-0000-0000-000033030000}"/>
    <cellStyle name="Total 3 2 2" xfId="834" xr:uid="{00000000-0005-0000-0000-000034030000}"/>
    <cellStyle name="Total 3 3" xfId="764" xr:uid="{00000000-0005-0000-0000-000035030000}"/>
    <cellStyle name="Total 3 3 2" xfId="835" xr:uid="{00000000-0005-0000-0000-000036030000}"/>
    <cellStyle name="Total 3 4" xfId="765" xr:uid="{00000000-0005-0000-0000-000037030000}"/>
    <cellStyle name="Total 3 4 2" xfId="836" xr:uid="{00000000-0005-0000-0000-000038030000}"/>
    <cellStyle name="Total 3 5" xfId="837" xr:uid="{00000000-0005-0000-0000-000039030000}"/>
    <cellStyle name="Total 4" xfId="766" xr:uid="{00000000-0005-0000-0000-00003A030000}"/>
    <cellStyle name="Total 4 2" xfId="767" xr:uid="{00000000-0005-0000-0000-00003B030000}"/>
    <cellStyle name="Total 4 2 2" xfId="838" xr:uid="{00000000-0005-0000-0000-00003C030000}"/>
    <cellStyle name="Total 4 3" xfId="768" xr:uid="{00000000-0005-0000-0000-00003D030000}"/>
    <cellStyle name="Total 4 3 2" xfId="839" xr:uid="{00000000-0005-0000-0000-00003E030000}"/>
    <cellStyle name="Total 4 4" xfId="769" xr:uid="{00000000-0005-0000-0000-00003F030000}"/>
    <cellStyle name="Total 4 4 2" xfId="840" xr:uid="{00000000-0005-0000-0000-000040030000}"/>
    <cellStyle name="Total 4 5" xfId="841" xr:uid="{00000000-0005-0000-0000-000041030000}"/>
    <cellStyle name="Total 5" xfId="770" xr:uid="{00000000-0005-0000-0000-000042030000}"/>
    <cellStyle name="Total 5 2" xfId="771" xr:uid="{00000000-0005-0000-0000-000043030000}"/>
    <cellStyle name="Total 5 2 2" xfId="842" xr:uid="{00000000-0005-0000-0000-000044030000}"/>
    <cellStyle name="Total 5 3" xfId="772" xr:uid="{00000000-0005-0000-0000-000045030000}"/>
    <cellStyle name="Total 5 3 2" xfId="843" xr:uid="{00000000-0005-0000-0000-000046030000}"/>
    <cellStyle name="Total 5 4" xfId="773" xr:uid="{00000000-0005-0000-0000-000047030000}"/>
    <cellStyle name="Total 5 4 2" xfId="844" xr:uid="{00000000-0005-0000-0000-000048030000}"/>
    <cellStyle name="Total 5 5" xfId="845" xr:uid="{00000000-0005-0000-0000-000049030000}"/>
    <cellStyle name="TOTAL GERAL" xfId="774" xr:uid="{00000000-0005-0000-0000-00004A030000}"/>
    <cellStyle name="Vírgula" xfId="1" builtinId="3"/>
    <cellStyle name="Vírgula 15" xfId="775" xr:uid="{00000000-0005-0000-0000-00004B030000}"/>
    <cellStyle name="Vírgula 2" xfId="74" xr:uid="{00000000-0005-0000-0000-00004C030000}"/>
    <cellStyle name="Vírgula 2 2" xfId="75" xr:uid="{00000000-0005-0000-0000-00004D030000}"/>
    <cellStyle name="Vírgula 3" xfId="76" xr:uid="{00000000-0005-0000-0000-00004E030000}"/>
    <cellStyle name="Vírgula 3 2" xfId="776" xr:uid="{00000000-0005-0000-0000-00004F030000}"/>
    <cellStyle name="Vírgula 3 3" xfId="777" xr:uid="{00000000-0005-0000-0000-000050030000}"/>
    <cellStyle name="Vírgula 3 4" xfId="778" xr:uid="{00000000-0005-0000-0000-000051030000}"/>
    <cellStyle name="Vírgula 4" xfId="77" xr:uid="{00000000-0005-0000-0000-000052030000}"/>
    <cellStyle name="Vírgula 5" xfId="78" xr:uid="{00000000-0005-0000-0000-000053030000}"/>
  </cellStyles>
  <dxfs count="127">
    <dxf>
      <fill>
        <patternFill>
          <bgColor theme="0" tint="-0.34998626667073579"/>
        </patternFill>
      </fill>
    </dxf>
    <dxf>
      <fill>
        <patternFill patternType="gray125">
          <bgColor indexed="51"/>
        </patternFill>
      </fill>
    </dxf>
    <dxf>
      <fill>
        <patternFill patternType="gray0625">
          <bgColor indexed="51"/>
        </patternFill>
      </fill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condense val="0"/>
        <extend val="0"/>
      </font>
      <fill>
        <patternFill>
          <bgColor rgb="FFC0C0C0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10" Type="http://schemas.openxmlformats.org/officeDocument/2006/relationships/externalLink" Target="externalLinks/externalLink6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2622097</xdr:colOff>
      <xdr:row>33</xdr:row>
      <xdr:rowOff>95250</xdr:rowOff>
    </xdr:from>
    <xdr:to>
      <xdr:col>7</xdr:col>
      <xdr:colOff>119743</xdr:colOff>
      <xdr:row>37</xdr:row>
      <xdr:rowOff>10887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5662" y="10637354"/>
          <a:ext cx="5164029" cy="81678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pt-BR" sz="1200">
            <a:latin typeface="Times New Roman" pitchFamily="18" charset="0"/>
            <a:cs typeface="Times New Roman" pitchFamily="18" charset="0"/>
          </a:endParaRPr>
        </a:p>
        <a:p>
          <a:pPr algn="ctr"/>
          <a:r>
            <a:rPr lang="pt-BR" sz="1200">
              <a:latin typeface="Times New Roman" pitchFamily="18" charset="0"/>
              <a:cs typeface="Times New Roman" pitchFamily="18" charset="0"/>
            </a:rPr>
            <a:t>Engenheiro Cássio Tomé Alves Ferreira</a:t>
          </a:r>
        </a:p>
        <a:p>
          <a:pPr algn="ctr"/>
          <a:r>
            <a:rPr lang="pt-BR" sz="1200">
              <a:latin typeface="Times New Roman" pitchFamily="18" charset="0"/>
              <a:cs typeface="Times New Roman" pitchFamily="18" charset="0"/>
            </a:rPr>
            <a:t>CREA: 58.964 /D-MG</a:t>
          </a:r>
        </a:p>
      </xdr:txBody>
    </xdr:sp>
    <xdr:clientData/>
  </xdr:twoCellAnchor>
  <xdr:twoCellAnchor>
    <xdr:from>
      <xdr:col>3</xdr:col>
      <xdr:colOff>2748644</xdr:colOff>
      <xdr:row>34</xdr:row>
      <xdr:rowOff>68035</xdr:rowOff>
    </xdr:from>
    <xdr:to>
      <xdr:col>7</xdr:col>
      <xdr:colOff>13608</xdr:colOff>
      <xdr:row>34</xdr:row>
      <xdr:rowOff>68036</xdr:rowOff>
    </xdr:to>
    <xdr:cxnSp macro="">
      <xdr:nvCxnSpPr>
        <xdr:cNvPr id="5" name="Conector re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 flipV="1">
          <a:off x="5361215" y="13266964"/>
          <a:ext cx="4708072" cy="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258027</xdr:colOff>
      <xdr:row>0</xdr:row>
      <xdr:rowOff>79903</xdr:rowOff>
    </xdr:from>
    <xdr:to>
      <xdr:col>0</xdr:col>
      <xdr:colOff>656430</xdr:colOff>
      <xdr:row>2</xdr:row>
      <xdr:rowOff>81563</xdr:rowOff>
    </xdr:to>
    <xdr:pic>
      <xdr:nvPicPr>
        <xdr:cNvPr id="7" name="Imagem 6" descr="LOGOTIPO  FLAT ENGENHARIA">
          <a:extLst>
            <a:ext uri="{FF2B5EF4-FFF2-40B4-BE49-F238E27FC236}">
              <a16:creationId xmlns:a16="http://schemas.microsoft.com/office/drawing/2014/main" id="{A9F974EA-3268-41EE-A552-4DD3CC650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8027" y="79903"/>
          <a:ext cx="398403" cy="34621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1714500</xdr:colOff>
      <xdr:row>32</xdr:row>
      <xdr:rowOff>50427</xdr:rowOff>
    </xdr:from>
    <xdr:to>
      <xdr:col>2</xdr:col>
      <xdr:colOff>5849471</xdr:colOff>
      <xdr:row>37</xdr:row>
      <xdr:rowOff>156564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3989294" y="7793692"/>
          <a:ext cx="4134971" cy="10586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pt-BR" sz="1200">
            <a:latin typeface="Times New Roman" pitchFamily="18" charset="0"/>
            <a:cs typeface="Times New Roman" pitchFamily="18" charset="0"/>
          </a:endParaRPr>
        </a:p>
        <a:p>
          <a:pPr algn="ctr"/>
          <a:r>
            <a:rPr lang="pt-BR" sz="1200">
              <a:latin typeface="Times New Roman" pitchFamily="18" charset="0"/>
              <a:cs typeface="Times New Roman" pitchFamily="18" charset="0"/>
            </a:rPr>
            <a:t>Engenheiro Cássio Tomé Alves Ferreira</a:t>
          </a:r>
        </a:p>
        <a:p>
          <a:pPr algn="ctr"/>
          <a:r>
            <a:rPr lang="pt-BR" sz="1200">
              <a:latin typeface="Times New Roman" pitchFamily="18" charset="0"/>
              <a:cs typeface="Times New Roman" pitchFamily="18" charset="0"/>
            </a:rPr>
            <a:t>CREA: 58.964 /D-MG</a:t>
          </a:r>
        </a:p>
      </xdr:txBody>
    </xdr:sp>
    <xdr:clientData/>
  </xdr:twoCellAnchor>
  <xdr:twoCellAnchor>
    <xdr:from>
      <xdr:col>2</xdr:col>
      <xdr:colOff>2252382</xdr:colOff>
      <xdr:row>33</xdr:row>
      <xdr:rowOff>11206</xdr:rowOff>
    </xdr:from>
    <xdr:to>
      <xdr:col>2</xdr:col>
      <xdr:colOff>5446059</xdr:colOff>
      <xdr:row>33</xdr:row>
      <xdr:rowOff>11207</xdr:rowOff>
    </xdr:to>
    <xdr:cxnSp macro="">
      <xdr:nvCxnSpPr>
        <xdr:cNvPr id="5" name="Conector reto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4527176" y="7944971"/>
          <a:ext cx="3193677" cy="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313765</xdr:colOff>
      <xdr:row>0</xdr:row>
      <xdr:rowOff>152400</xdr:rowOff>
    </xdr:from>
    <xdr:to>
      <xdr:col>0</xdr:col>
      <xdr:colOff>717625</xdr:colOff>
      <xdr:row>2</xdr:row>
      <xdr:rowOff>147044</xdr:rowOff>
    </xdr:to>
    <xdr:pic>
      <xdr:nvPicPr>
        <xdr:cNvPr id="6" name="Imagem 5" descr="LOGOTIPO  FLAT ENGENHARIA">
          <a:extLst>
            <a:ext uri="{FF2B5EF4-FFF2-40B4-BE49-F238E27FC236}">
              <a16:creationId xmlns:a16="http://schemas.microsoft.com/office/drawing/2014/main" id="{0ED0AFA0-430B-4E1A-8074-F771B24B8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3765" y="152400"/>
          <a:ext cx="403860" cy="3532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1447800</xdr:colOff>
      <xdr:row>29</xdr:row>
      <xdr:rowOff>95250</xdr:rowOff>
    </xdr:from>
    <xdr:to>
      <xdr:col>7</xdr:col>
      <xdr:colOff>942975</xdr:colOff>
      <xdr:row>35</xdr:row>
      <xdr:rowOff>10887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447800" y="6419850"/>
          <a:ext cx="3590925" cy="10586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pt-BR" sz="1200">
            <a:latin typeface="Times New Roman" pitchFamily="18" charset="0"/>
            <a:cs typeface="Times New Roman" pitchFamily="18" charset="0"/>
          </a:endParaRPr>
        </a:p>
        <a:p>
          <a:pPr algn="ctr"/>
          <a:r>
            <a:rPr lang="pt-BR" sz="1200">
              <a:latin typeface="Times New Roman" pitchFamily="18" charset="0"/>
              <a:cs typeface="Times New Roman" pitchFamily="18" charset="0"/>
            </a:rPr>
            <a:t>Engenheiro Cássio Tomé Alves Ferreira</a:t>
          </a:r>
        </a:p>
        <a:p>
          <a:pPr algn="ctr"/>
          <a:r>
            <a:rPr lang="pt-BR" sz="1200">
              <a:latin typeface="Times New Roman" pitchFamily="18" charset="0"/>
              <a:cs typeface="Times New Roman" pitchFamily="18" charset="0"/>
            </a:rPr>
            <a:t>CREA: 58.964 /D-MG</a:t>
          </a:r>
        </a:p>
      </xdr:txBody>
    </xdr:sp>
    <xdr:clientData/>
  </xdr:twoCellAnchor>
  <xdr:twoCellAnchor>
    <xdr:from>
      <xdr:col>1</xdr:col>
      <xdr:colOff>76200</xdr:colOff>
      <xdr:row>30</xdr:row>
      <xdr:rowOff>66675</xdr:rowOff>
    </xdr:from>
    <xdr:to>
      <xdr:col>7</xdr:col>
      <xdr:colOff>638175</xdr:colOff>
      <xdr:row>30</xdr:row>
      <xdr:rowOff>66675</xdr:rowOff>
    </xdr:to>
    <xdr:cxnSp macro="">
      <xdr:nvCxnSpPr>
        <xdr:cNvPr id="5" name="Conector reto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CxnSpPr/>
      </xdr:nvCxnSpPr>
      <xdr:spPr>
        <a:xfrm>
          <a:off x="1800225" y="6581775"/>
          <a:ext cx="29337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236220</xdr:colOff>
      <xdr:row>0</xdr:row>
      <xdr:rowOff>129540</xdr:rowOff>
    </xdr:from>
    <xdr:to>
      <xdr:col>0</xdr:col>
      <xdr:colOff>640080</xdr:colOff>
      <xdr:row>2</xdr:row>
      <xdr:rowOff>162732</xdr:rowOff>
    </xdr:to>
    <xdr:pic>
      <xdr:nvPicPr>
        <xdr:cNvPr id="6" name="Imagem 5" descr="LOGOTIPO  FLAT ENGENHARIA">
          <a:extLst>
            <a:ext uri="{FF2B5EF4-FFF2-40B4-BE49-F238E27FC236}">
              <a16:creationId xmlns:a16="http://schemas.microsoft.com/office/drawing/2014/main" id="{354A079A-6C4C-4C24-A9D7-0A43B5E6D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6220" y="129540"/>
          <a:ext cx="403860" cy="3532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717096</xdr:colOff>
      <xdr:row>31</xdr:row>
      <xdr:rowOff>172811</xdr:rowOff>
    </xdr:from>
    <xdr:to>
      <xdr:col>4</xdr:col>
      <xdr:colOff>944336</xdr:colOff>
      <xdr:row>36</xdr:row>
      <xdr:rowOff>146958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4965246" y="7392761"/>
          <a:ext cx="2941865" cy="84092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pt-BR" sz="1200">
            <a:latin typeface="Times New Roman" pitchFamily="18" charset="0"/>
            <a:cs typeface="Times New Roman" pitchFamily="18" charset="0"/>
          </a:endParaRPr>
        </a:p>
        <a:p>
          <a:pPr algn="ctr"/>
          <a:r>
            <a:rPr lang="pt-BR" sz="1200">
              <a:latin typeface="Times New Roman" pitchFamily="18" charset="0"/>
              <a:cs typeface="Times New Roman" pitchFamily="18" charset="0"/>
            </a:rPr>
            <a:t>Engenheiro Cássio Tomé Alves Ferreira</a:t>
          </a:r>
        </a:p>
        <a:p>
          <a:pPr algn="ctr"/>
          <a:r>
            <a:rPr lang="pt-BR" sz="1200">
              <a:latin typeface="Times New Roman" pitchFamily="18" charset="0"/>
              <a:cs typeface="Times New Roman" pitchFamily="18" charset="0"/>
            </a:rPr>
            <a:t>CREA: 58.964 /D-MG</a:t>
          </a:r>
        </a:p>
      </xdr:txBody>
    </xdr:sp>
    <xdr:clientData/>
  </xdr:twoCellAnchor>
  <xdr:twoCellAnchor>
    <xdr:from>
      <xdr:col>2</xdr:col>
      <xdr:colOff>771526</xdr:colOff>
      <xdr:row>32</xdr:row>
      <xdr:rowOff>131990</xdr:rowOff>
    </xdr:from>
    <xdr:to>
      <xdr:col>4</xdr:col>
      <xdr:colOff>865416</xdr:colOff>
      <xdr:row>32</xdr:row>
      <xdr:rowOff>131990</xdr:rowOff>
    </xdr:to>
    <xdr:cxnSp macro="">
      <xdr:nvCxnSpPr>
        <xdr:cNvPr id="5" name="Conector reto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CxnSpPr/>
      </xdr:nvCxnSpPr>
      <xdr:spPr>
        <a:xfrm>
          <a:off x="5019676" y="7542440"/>
          <a:ext cx="280851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380999</xdr:colOff>
      <xdr:row>0</xdr:row>
      <xdr:rowOff>174170</xdr:rowOff>
    </xdr:from>
    <xdr:to>
      <xdr:col>1</xdr:col>
      <xdr:colOff>109036</xdr:colOff>
      <xdr:row>2</xdr:row>
      <xdr:rowOff>206827</xdr:rowOff>
    </xdr:to>
    <xdr:pic>
      <xdr:nvPicPr>
        <xdr:cNvPr id="6" name="Imagem 5" descr="LOGOTIPO  FLAT ENGENHARIA">
          <a:extLst>
            <a:ext uri="{FF2B5EF4-FFF2-40B4-BE49-F238E27FC236}">
              <a16:creationId xmlns:a16="http://schemas.microsoft.com/office/drawing/2014/main" id="{D6593A85-9C3D-42E2-9DB2-23B53B3C5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0999" y="174170"/>
          <a:ext cx="435608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7.uol.com.br/cgi-bin/webmail.exe/Proposta_29_set_20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\USUARIOS\33%20-%20Jucil&#233;ia%20Costa%20Vieira\Quadro%20rede%20Modelo%205%20-%20Valendo%20-%20Original-Codevasf-modificado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513859\Documents\Samuel\Vila%20Estaleiros\Refer&#234;ncia%2006-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L\Users\user\Downloads\planilha%20vila%20beatriz%202%20e%205%20(2)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Users\michelemarques\Downloads\PLANILHA%20MULTIPL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ichelemarques\Downloads\PLANILHA%20MULTIPLA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r&#231;amento\meus%20documen\Meus%20documentos\-%20OR&#199;AMENTO\Propostas%202004\043-2004%20Casa%20Rinaldo%20-%20Alphaville\Novembro-2004\043-2004%20Resid%20Alphaville%20-%20Rinaldo%20REV%2008-11-04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pastaobras$\Users\carlosxavier\Downloads\OR&#199;AMENTO%20QUADRA%20DOS%20CAMELO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pastaobras$\pastaobras$\Users\carlosxavier\Downloads\OR&#199;AMENTO%20QUADRA%20DOS%20CAMELOS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rafaelmarques\Desktop\Or&#231;amento\Desfesa%20civil_Conten&#231;&#245;es\PLANILHA-ESTIMATIVA-COM%20ATUALIZACAO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rafaelmarques\Desktop\Or&#231;amento\Desfesa%20civil_Conten&#231;&#245;es\Restabelecimento\FINAL%20DEFESA%20CIV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1"/>
      <sheetName val="PLANILHA"/>
      <sheetName val="hidraulica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DE COLETORA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utorial"/>
      <sheetName val="Banco"/>
      <sheetName val="Composições"/>
      <sheetName val="Cotações"/>
      <sheetName val="Relatórios"/>
      <sheetName val="Busca"/>
    </sheetNames>
    <sheetDataSet>
      <sheetData sheetId="0"/>
      <sheetData sheetId="1"/>
      <sheetData sheetId="2"/>
      <sheetData sheetId="3">
        <row r="22">
          <cell r="B22" t="str">
            <v>ÍNDICE</v>
          </cell>
        </row>
        <row r="24">
          <cell r="I24">
            <v>0.80971659919028338</v>
          </cell>
        </row>
        <row r="25">
          <cell r="B25" t="str">
            <v>EMPRESAS FORNECEDORAS:</v>
          </cell>
        </row>
        <row r="29">
          <cell r="H29" t="str">
            <v>Janaina</v>
          </cell>
        </row>
      </sheetData>
      <sheetData sheetId="4">
        <row r="1">
          <cell r="A1" t="str">
            <v>DADOS DOS RELATÓRIOS IMPORTADOS</v>
          </cell>
        </row>
        <row r="5">
          <cell r="A5" t="str">
            <v>TIPO</v>
          </cell>
        </row>
        <row r="6">
          <cell r="A6" t="str">
            <v>SINAPI-I</v>
          </cell>
        </row>
        <row r="7">
          <cell r="A7" t="str">
            <v>SINAPI</v>
          </cell>
        </row>
        <row r="8">
          <cell r="A8" t="str">
            <v>SINAPI</v>
          </cell>
        </row>
        <row r="9">
          <cell r="A9" t="str">
            <v>SUDECAP</v>
          </cell>
        </row>
        <row r="10">
          <cell r="A10" t="str">
            <v>SUDECAP</v>
          </cell>
        </row>
        <row r="11">
          <cell r="A11" t="str">
            <v>SUDECAP-I</v>
          </cell>
        </row>
        <row r="12">
          <cell r="A12" t="str">
            <v>SETOP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  <sheetName val="ÍNDICE"/>
      <sheetName val="CAPA 1"/>
      <sheetName val="DADOS DO ORÇAMENTO"/>
      <sheetName val="CAPA 2"/>
      <sheetName val="SINAPI DESONERADO"/>
      <sheetName val="SINAPI NAO DESONERADO"/>
      <sheetName val="SUDECAP DESONERADO"/>
      <sheetName val="SUDECAPx"/>
      <sheetName val="SINAPIx"/>
      <sheetName val="SINAPI_Insumosx"/>
      <sheetName val="PLANILHA ORÇAMENTARIA"/>
      <sheetName val="CAPA 3"/>
      <sheetName val="BDI TCU 2622 - EDIF COM DESONER"/>
      <sheetName val="BDI TCU 2622 - EDIF SEM DESONER"/>
      <sheetName val="CAPA 4"/>
      <sheetName val="QCI"/>
      <sheetName val="CAPA 5"/>
      <sheetName val="CRONOGRAMA F"/>
      <sheetName val="CRONOGRAMA FF"/>
      <sheetName val="CAPA 6"/>
      <sheetName val="CPU"/>
      <sheetName val="CPU_ADM LOCAL"/>
      <sheetName val="CPU_ADMINISTRACAO LOCAL"/>
      <sheetName val="RESUMO ADMINISTRAÇÃO LOCAL "/>
      <sheetName val="CAPA 7"/>
      <sheetName val="MEMÓRIA DE CÁLCU_XXXXXX"/>
      <sheetName val="MEMÓRIA DE CÁLCULO"/>
      <sheetName val="CAPA 8"/>
      <sheetName val="CURV ABC DE SERVIÇO"/>
      <sheetName val="CAPA 9"/>
      <sheetName val="COTAÇÕES"/>
      <sheetName val="CPU_MODELO"/>
      <sheetName val="Plan1"/>
      <sheetName val="LEVANTAMENTO"/>
      <sheetName val="CPU (RACSUNHO)"/>
      <sheetName val="PLANILHA abc rascunh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>
        <row r="2">
          <cell r="B2" t="str">
            <v>SINAPI</v>
          </cell>
        </row>
        <row r="3">
          <cell r="B3" t="str">
            <v>SUDECAP</v>
          </cell>
        </row>
        <row r="4">
          <cell r="B4" t="str">
            <v>COMPOSIÇÃO</v>
          </cell>
        </row>
        <row r="5">
          <cell r="B5">
            <v>0</v>
          </cell>
        </row>
        <row r="6">
          <cell r="B6">
            <v>0</v>
          </cell>
        </row>
      </sheetData>
      <sheetData sheetId="34"/>
      <sheetData sheetId="35"/>
      <sheetData sheetId="3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ETRICA"/>
      <sheetName val="HIDRAULICA"/>
      <sheetName val="BDI"/>
      <sheetName val="Planilha"/>
      <sheetName val="Cron FIS"/>
      <sheetName val="Cron FIN"/>
      <sheetName val="Indireto"/>
      <sheetName val="Plan1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-GERAL"/>
      <sheetName val="META 1-MANUTENCAO-PONTE"/>
      <sheetName val="META 2-CORTINA"/>
      <sheetName val="META 3-MANUTENCAO-PONTE"/>
      <sheetName val="META 4-GABIAO "/>
      <sheetName val="META 5-MANUTENCAO-PONTE"/>
      <sheetName val="META 6-GABIAO"/>
      <sheetName val="META 7-GABIAO"/>
      <sheetName val="META 8-GABIAO"/>
      <sheetName val="META 9 - GABIAO"/>
      <sheetName val="META 10 - GABIAO"/>
      <sheetName val="META 11 - GABIAO"/>
      <sheetName val="META 12 - SOLO GRAMPEADO"/>
      <sheetName val="META 13 - GABIAO"/>
      <sheetName val="META 14 - GABIAO"/>
      <sheetName val="META 15 - GABIAO"/>
      <sheetName val="META 16 - GABIAO"/>
      <sheetName val="META 17 - GABIAO"/>
      <sheetName val="META 18 - GABIAO"/>
      <sheetName val="META 19 - GABIAO"/>
      <sheetName val="META 20 - GABIAO"/>
      <sheetName val="META 21 - GABIAO"/>
      <sheetName val="PLANILHA-DRAGAGEM"/>
      <sheetName val="BANCO_DADOS"/>
      <sheetName val="GABIOES"/>
      <sheetName val="CORTINA"/>
      <sheetName val="PLANILHA-SOLO-GRAMP"/>
      <sheetName val="PLANILHA-CORTINA-ATIRANTADA"/>
      <sheetName val="MEMORIA_SOLO"/>
      <sheetName val="MEMORIA_CALCULO"/>
      <sheetName val="BDI"/>
      <sheetName val="CRONOGRAMA"/>
      <sheetName val="COMPOSIÇÃO"/>
      <sheetName val="SOLO-GRAMPEADO-ESTIM."/>
      <sheetName val="SOLO-CORTINA"/>
      <sheetName val="Plan6"/>
    </sheetNames>
    <sheetDataSet>
      <sheetData sheetId="0">
        <row r="4">
          <cell r="A4" t="str">
            <v>Objeto: Reparo de danos decorrentes da chuva no municipio de Santa Luzia/MG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1">
          <cell r="A1" t="str">
            <v>CÓDIGO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C. RUA CHINA"/>
      <sheetName val="Crono.Rua China"/>
      <sheetName val="ORC. RUA PRINC. FRANCISCA"/>
      <sheetName val="Crono. Rua Princ. Francisca"/>
      <sheetName val="ORC. AV. BEIRA RIO"/>
      <sheetName val="Crono. Av. Beira Rio"/>
      <sheetName val="BDI"/>
      <sheetName val="COMPOSIÇÃO"/>
    </sheetNames>
    <sheetDataSet>
      <sheetData sheetId="0">
        <row r="3">
          <cell r="A3" t="str">
            <v>Objeto: Reparo de danos decorrentes da chuva no municipio de Santa Luzia/MG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9"/>
  <sheetViews>
    <sheetView showGridLines="0" showZeros="0" view="pageBreakPreview" topLeftCell="A25" zoomScale="115" zoomScaleNormal="85" zoomScaleSheetLayoutView="115" workbookViewId="0">
      <selection activeCell="B42" sqref="B42"/>
    </sheetView>
  </sheetViews>
  <sheetFormatPr defaultColWidth="9.109375" defaultRowHeight="13.8" x14ac:dyDescent="0.3"/>
  <cols>
    <col min="1" max="1" width="9.88671875" style="4" customWidth="1"/>
    <col min="2" max="2" width="15.88671875" style="4" bestFit="1" customWidth="1"/>
    <col min="3" max="3" width="13.44140625" style="109" customWidth="1"/>
    <col min="4" max="4" width="62.6640625" style="5" customWidth="1"/>
    <col min="5" max="5" width="8.6640625" style="2" customWidth="1"/>
    <col min="6" max="6" width="18.88671875" style="6" bestFit="1" customWidth="1"/>
    <col min="7" max="7" width="21.44140625" style="7" customWidth="1"/>
    <col min="8" max="8" width="21.33203125" style="7" bestFit="1" customWidth="1"/>
    <col min="9" max="9" width="32.44140625" style="8" bestFit="1" customWidth="1"/>
    <col min="10" max="10" width="20" style="82" bestFit="1" customWidth="1"/>
    <col min="11" max="11" width="20" style="2" bestFit="1" customWidth="1"/>
    <col min="12" max="12" width="14.109375" style="2" customWidth="1"/>
    <col min="13" max="13" width="19.33203125" style="2" bestFit="1" customWidth="1"/>
    <col min="14" max="14" width="18.88671875" style="2" bestFit="1" customWidth="1"/>
    <col min="15" max="15" width="10.88671875" style="2" bestFit="1" customWidth="1"/>
    <col min="16" max="16384" width="9.109375" style="2"/>
  </cols>
  <sheetData>
    <row r="1" spans="1:13" x14ac:dyDescent="0.3">
      <c r="A1" s="267" t="s">
        <v>122</v>
      </c>
      <c r="B1" s="268"/>
      <c r="C1" s="268"/>
      <c r="D1" s="268"/>
      <c r="E1" s="268"/>
      <c r="F1" s="268"/>
      <c r="G1" s="268"/>
      <c r="H1" s="268"/>
      <c r="I1" s="268"/>
      <c r="J1" s="269"/>
    </row>
    <row r="2" spans="1:13" x14ac:dyDescent="0.3">
      <c r="A2" s="270"/>
      <c r="B2" s="271"/>
      <c r="C2" s="271"/>
      <c r="D2" s="271"/>
      <c r="E2" s="271"/>
      <c r="F2" s="271"/>
      <c r="G2" s="271"/>
      <c r="H2" s="271"/>
      <c r="I2" s="271"/>
      <c r="J2" s="272"/>
    </row>
    <row r="3" spans="1:13" ht="16.2" customHeight="1" thickBot="1" x14ac:dyDescent="0.35">
      <c r="A3" s="273"/>
      <c r="B3" s="274"/>
      <c r="C3" s="274"/>
      <c r="D3" s="274"/>
      <c r="E3" s="274"/>
      <c r="F3" s="274"/>
      <c r="G3" s="274"/>
      <c r="H3" s="274"/>
      <c r="I3" s="274"/>
      <c r="J3" s="275"/>
    </row>
    <row r="4" spans="1:13" x14ac:dyDescent="0.3">
      <c r="A4" s="154" t="s">
        <v>71</v>
      </c>
      <c r="B4" s="155"/>
      <c r="C4" s="155"/>
      <c r="D4" s="155"/>
      <c r="E4" s="155"/>
      <c r="F4" s="155"/>
      <c r="G4" s="156" t="s">
        <v>65</v>
      </c>
      <c r="H4" s="156"/>
      <c r="I4" s="156"/>
      <c r="J4" s="157"/>
    </row>
    <row r="5" spans="1:13" ht="13.2" customHeight="1" x14ac:dyDescent="0.3">
      <c r="A5" s="154"/>
      <c r="B5" s="155"/>
      <c r="C5" s="155"/>
      <c r="D5" s="155"/>
      <c r="E5" s="155"/>
      <c r="F5" s="155"/>
      <c r="G5" s="158" t="s">
        <v>107</v>
      </c>
      <c r="H5" s="159"/>
      <c r="I5" s="159"/>
      <c r="J5" s="160"/>
      <c r="K5" s="31"/>
    </row>
    <row r="6" spans="1:13" ht="7.8" customHeight="1" x14ac:dyDescent="0.3">
      <c r="A6" s="154"/>
      <c r="B6" s="155"/>
      <c r="C6" s="155"/>
      <c r="D6" s="155"/>
      <c r="E6" s="155"/>
      <c r="F6" s="155"/>
      <c r="G6" s="161"/>
      <c r="H6" s="162"/>
      <c r="I6" s="162"/>
      <c r="J6" s="163"/>
    </row>
    <row r="7" spans="1:13" ht="15.75" customHeight="1" x14ac:dyDescent="0.3">
      <c r="A7" s="164" t="s">
        <v>123</v>
      </c>
      <c r="B7" s="165"/>
      <c r="C7" s="165"/>
      <c r="D7" s="165"/>
      <c r="E7" s="165"/>
      <c r="F7" s="166"/>
      <c r="G7" s="27" t="s">
        <v>62</v>
      </c>
      <c r="H7" s="28" t="s">
        <v>0</v>
      </c>
      <c r="I7" s="167" t="s">
        <v>64</v>
      </c>
      <c r="J7" s="168"/>
    </row>
    <row r="8" spans="1:13" ht="14.4" thickBot="1" x14ac:dyDescent="0.35">
      <c r="A8" s="146"/>
      <c r="B8" s="147"/>
      <c r="C8" s="147"/>
      <c r="D8" s="147"/>
      <c r="E8" s="147"/>
      <c r="F8" s="148"/>
      <c r="G8" s="30" t="s">
        <v>63</v>
      </c>
      <c r="H8" s="29">
        <f>BDI!I27</f>
        <v>0.24211461262972844</v>
      </c>
      <c r="I8" s="149">
        <f>I11</f>
        <v>1332902.8700000001</v>
      </c>
      <c r="J8" s="150"/>
    </row>
    <row r="9" spans="1:13" ht="14.4" thickBot="1" x14ac:dyDescent="0.35">
      <c r="A9" s="151" t="s">
        <v>61</v>
      </c>
      <c r="B9" s="152"/>
      <c r="C9" s="152"/>
      <c r="D9" s="152"/>
      <c r="E9" s="152"/>
      <c r="F9" s="152"/>
      <c r="G9" s="152"/>
      <c r="H9" s="152"/>
      <c r="I9" s="152"/>
      <c r="J9" s="153"/>
    </row>
    <row r="10" spans="1:13" ht="19.8" customHeight="1" x14ac:dyDescent="0.3">
      <c r="A10" s="16" t="s">
        <v>53</v>
      </c>
      <c r="B10" s="17" t="s">
        <v>54</v>
      </c>
      <c r="C10" s="102" t="s">
        <v>5</v>
      </c>
      <c r="D10" s="18" t="s">
        <v>55</v>
      </c>
      <c r="E10" s="17" t="s">
        <v>56</v>
      </c>
      <c r="F10" s="19" t="s">
        <v>35</v>
      </c>
      <c r="G10" s="20" t="s">
        <v>57</v>
      </c>
      <c r="H10" s="20" t="s">
        <v>58</v>
      </c>
      <c r="I10" s="20" t="s">
        <v>59</v>
      </c>
      <c r="J10" s="81" t="s">
        <v>60</v>
      </c>
      <c r="M10" s="3"/>
    </row>
    <row r="11" spans="1:13" x14ac:dyDescent="0.3">
      <c r="A11" s="74"/>
      <c r="B11" s="75" t="s">
        <v>73</v>
      </c>
      <c r="C11" s="103" t="s">
        <v>45</v>
      </c>
      <c r="D11" s="76" t="s">
        <v>74</v>
      </c>
      <c r="E11" s="77"/>
      <c r="F11" s="78"/>
      <c r="G11" s="78"/>
      <c r="H11" s="78"/>
      <c r="I11" s="78">
        <f>SUBTOTAL(9,I12:I32)</f>
        <v>1332902.8700000001</v>
      </c>
      <c r="J11" s="83">
        <f>I11/$I$11</f>
        <v>1</v>
      </c>
    </row>
    <row r="12" spans="1:13" x14ac:dyDescent="0.3">
      <c r="A12" s="141">
        <v>1</v>
      </c>
      <c r="B12" s="68"/>
      <c r="C12" s="104"/>
      <c r="D12" s="110" t="s">
        <v>4</v>
      </c>
      <c r="E12" s="68"/>
      <c r="F12" s="68"/>
      <c r="G12" s="68"/>
      <c r="H12" s="68">
        <f t="shared" ref="H12:H32" si="0">G12*(1+$H$8)</f>
        <v>0</v>
      </c>
      <c r="I12" s="84">
        <f>SUBTOTAL(9,I13:I17)</f>
        <v>7044.9000000000005</v>
      </c>
      <c r="J12" s="145">
        <f t="shared" ref="J12:J32" si="1">I12/$I$11</f>
        <v>5.2853813721625495E-3</v>
      </c>
    </row>
    <row r="13" spans="1:13" ht="41.4" x14ac:dyDescent="0.3">
      <c r="A13" s="14" t="s">
        <v>40</v>
      </c>
      <c r="B13" s="9" t="s">
        <v>68</v>
      </c>
      <c r="C13" s="105" t="s">
        <v>11</v>
      </c>
      <c r="D13" s="10" t="s">
        <v>108</v>
      </c>
      <c r="E13" s="11" t="s">
        <v>105</v>
      </c>
      <c r="F13" s="12">
        <v>1</v>
      </c>
      <c r="G13" s="73">
        <v>1599.17</v>
      </c>
      <c r="H13" s="73">
        <f t="shared" si="0"/>
        <v>1986.3524250790829</v>
      </c>
      <c r="I13" s="13">
        <f t="shared" ref="I13:I32" si="2">ROUND(H13*F13,2)</f>
        <v>1986.35</v>
      </c>
      <c r="J13" s="15">
        <f t="shared" si="1"/>
        <v>1.4902436214275687E-3</v>
      </c>
    </row>
    <row r="14" spans="1:13" ht="27.6" x14ac:dyDescent="0.3">
      <c r="A14" s="14" t="s">
        <v>41</v>
      </c>
      <c r="B14" s="9" t="s">
        <v>68</v>
      </c>
      <c r="C14" s="105" t="s">
        <v>12</v>
      </c>
      <c r="D14" s="10" t="s">
        <v>87</v>
      </c>
      <c r="E14" s="11" t="s">
        <v>3</v>
      </c>
      <c r="F14" s="12">
        <v>45</v>
      </c>
      <c r="G14" s="73">
        <v>16.3</v>
      </c>
      <c r="H14" s="73">
        <f t="shared" si="0"/>
        <v>20.246468185864575</v>
      </c>
      <c r="I14" s="13">
        <f t="shared" si="2"/>
        <v>911.09</v>
      </c>
      <c r="J14" s="15">
        <f t="shared" si="1"/>
        <v>6.8353817859211302E-4</v>
      </c>
    </row>
    <row r="15" spans="1:13" ht="41.4" x14ac:dyDescent="0.3">
      <c r="A15" s="14" t="s">
        <v>42</v>
      </c>
      <c r="B15" s="9" t="s">
        <v>76</v>
      </c>
      <c r="C15" s="105">
        <v>10777</v>
      </c>
      <c r="D15" s="10" t="s">
        <v>95</v>
      </c>
      <c r="E15" s="11" t="s">
        <v>106</v>
      </c>
      <c r="F15" s="12">
        <v>3</v>
      </c>
      <c r="G15" s="73">
        <v>1044.01</v>
      </c>
      <c r="H15" s="73">
        <f t="shared" si="0"/>
        <v>1296.7800767315628</v>
      </c>
      <c r="I15" s="13">
        <f t="shared" si="2"/>
        <v>3890.34</v>
      </c>
      <c r="J15" s="15">
        <f t="shared" si="1"/>
        <v>2.9186972941246648E-3</v>
      </c>
    </row>
    <row r="16" spans="1:13" ht="27.6" x14ac:dyDescent="0.3">
      <c r="A16" s="14" t="s">
        <v>43</v>
      </c>
      <c r="B16" s="9" t="s">
        <v>78</v>
      </c>
      <c r="C16" s="105">
        <v>5213383</v>
      </c>
      <c r="D16" s="10" t="s">
        <v>96</v>
      </c>
      <c r="E16" s="11" t="s">
        <v>97</v>
      </c>
      <c r="F16" s="12">
        <v>90</v>
      </c>
      <c r="G16" s="73">
        <v>1.49</v>
      </c>
      <c r="H16" s="73">
        <f t="shared" si="0"/>
        <v>1.8507507728182955</v>
      </c>
      <c r="I16" s="13">
        <f t="shared" si="2"/>
        <v>166.57</v>
      </c>
      <c r="J16" s="15">
        <f t="shared" si="1"/>
        <v>1.249678455565183E-4</v>
      </c>
    </row>
    <row r="17" spans="1:11" ht="27.6" x14ac:dyDescent="0.3">
      <c r="A17" s="14" t="s">
        <v>44</v>
      </c>
      <c r="B17" s="9" t="s">
        <v>78</v>
      </c>
      <c r="C17" s="105">
        <v>5213835</v>
      </c>
      <c r="D17" s="10" t="s">
        <v>98</v>
      </c>
      <c r="E17" s="11" t="s">
        <v>97</v>
      </c>
      <c r="F17" s="12">
        <v>90</v>
      </c>
      <c r="G17" s="73">
        <v>0.81</v>
      </c>
      <c r="H17" s="73">
        <f t="shared" si="0"/>
        <v>1.0061128362300802</v>
      </c>
      <c r="I17" s="13">
        <f t="shared" si="2"/>
        <v>90.55</v>
      </c>
      <c r="J17" s="15">
        <f t="shared" si="1"/>
        <v>6.793443246168417E-5</v>
      </c>
    </row>
    <row r="18" spans="1:11" x14ac:dyDescent="0.3">
      <c r="A18" s="141">
        <v>2</v>
      </c>
      <c r="B18" s="68"/>
      <c r="C18" s="104"/>
      <c r="D18" s="110" t="s">
        <v>109</v>
      </c>
      <c r="E18" s="68"/>
      <c r="F18" s="68"/>
      <c r="G18" s="68"/>
      <c r="H18" s="68">
        <f t="shared" si="0"/>
        <v>0</v>
      </c>
      <c r="I18" s="84">
        <f>SUBTOTAL(9,I19)</f>
        <v>2399.21</v>
      </c>
      <c r="J18" s="145">
        <f t="shared" si="1"/>
        <v>1.799988621826585E-3</v>
      </c>
    </row>
    <row r="19" spans="1:11" ht="14.4" x14ac:dyDescent="0.3">
      <c r="A19" s="14" t="s">
        <v>46</v>
      </c>
      <c r="B19" s="9" t="s">
        <v>68</v>
      </c>
      <c r="C19" s="105" t="s">
        <v>92</v>
      </c>
      <c r="D19" s="10" t="s">
        <v>39</v>
      </c>
      <c r="E19" s="11" t="s">
        <v>10</v>
      </c>
      <c r="F19" s="12">
        <v>15</v>
      </c>
      <c r="G19" s="73">
        <v>128.77000000000001</v>
      </c>
      <c r="H19" s="73">
        <f t="shared" si="0"/>
        <v>159.94709866833014</v>
      </c>
      <c r="I19" s="13">
        <f t="shared" si="2"/>
        <v>2399.21</v>
      </c>
      <c r="J19" s="15">
        <f t="shared" si="1"/>
        <v>1.799988621826585E-3</v>
      </c>
    </row>
    <row r="20" spans="1:11" x14ac:dyDescent="0.3">
      <c r="A20" s="142">
        <v>3</v>
      </c>
      <c r="B20" s="21"/>
      <c r="C20" s="106"/>
      <c r="D20" s="22" t="s">
        <v>110</v>
      </c>
      <c r="E20" s="23"/>
      <c r="F20" s="24"/>
      <c r="G20" s="68"/>
      <c r="H20" s="68">
        <f t="shared" si="0"/>
        <v>0</v>
      </c>
      <c r="I20" s="25">
        <f>SUBTOTAL(9,I21:I23)</f>
        <v>145757.60999999999</v>
      </c>
      <c r="J20" s="145">
        <f t="shared" si="1"/>
        <v>0.10935351200796797</v>
      </c>
    </row>
    <row r="21" spans="1:11" ht="69" x14ac:dyDescent="0.3">
      <c r="A21" s="14" t="s">
        <v>47</v>
      </c>
      <c r="B21" s="9" t="s">
        <v>77</v>
      </c>
      <c r="C21" s="105">
        <v>101267</v>
      </c>
      <c r="D21" s="10" t="s">
        <v>101</v>
      </c>
      <c r="E21" s="11" t="s">
        <v>8</v>
      </c>
      <c r="F21" s="12">
        <v>2057</v>
      </c>
      <c r="G21" s="73">
        <v>10.55</v>
      </c>
      <c r="H21" s="73">
        <f t="shared" si="0"/>
        <v>13.104309163243636</v>
      </c>
      <c r="I21" s="13">
        <f t="shared" si="2"/>
        <v>26955.56</v>
      </c>
      <c r="J21" s="15">
        <f t="shared" si="1"/>
        <v>2.0223199009242136E-2</v>
      </c>
    </row>
    <row r="22" spans="1:11" ht="41.4" x14ac:dyDescent="0.3">
      <c r="A22" s="14" t="s">
        <v>69</v>
      </c>
      <c r="B22" s="9" t="s">
        <v>77</v>
      </c>
      <c r="C22" s="105">
        <v>95875</v>
      </c>
      <c r="D22" s="10" t="s">
        <v>99</v>
      </c>
      <c r="E22" s="11" t="s">
        <v>100</v>
      </c>
      <c r="F22" s="12">
        <v>25987.5</v>
      </c>
      <c r="G22" s="73">
        <v>2.36</v>
      </c>
      <c r="H22" s="73">
        <f t="shared" si="0"/>
        <v>2.9313904858061588</v>
      </c>
      <c r="I22" s="13">
        <f t="shared" si="2"/>
        <v>76179.509999999995</v>
      </c>
      <c r="J22" s="15">
        <f t="shared" si="1"/>
        <v>5.715308423036105E-2</v>
      </c>
    </row>
    <row r="23" spans="1:11" ht="69" x14ac:dyDescent="0.3">
      <c r="A23" s="14" t="s">
        <v>70</v>
      </c>
      <c r="B23" s="9" t="s">
        <v>77</v>
      </c>
      <c r="C23" s="105">
        <v>93361</v>
      </c>
      <c r="D23" s="10" t="s">
        <v>102</v>
      </c>
      <c r="E23" s="11" t="s">
        <v>8</v>
      </c>
      <c r="F23" s="12">
        <f>F21/1.1</f>
        <v>1869.9999999999998</v>
      </c>
      <c r="G23" s="73">
        <v>18.350000000000001</v>
      </c>
      <c r="H23" s="73">
        <f t="shared" si="0"/>
        <v>22.79280314175552</v>
      </c>
      <c r="I23" s="13">
        <f t="shared" si="2"/>
        <v>42622.54</v>
      </c>
      <c r="J23" s="15">
        <f t="shared" si="1"/>
        <v>3.1977228768364792E-2</v>
      </c>
    </row>
    <row r="24" spans="1:11" x14ac:dyDescent="0.3">
      <c r="A24" s="142">
        <v>4</v>
      </c>
      <c r="B24" s="21"/>
      <c r="C24" s="106"/>
      <c r="D24" s="22" t="s">
        <v>111</v>
      </c>
      <c r="E24" s="23"/>
      <c r="F24" s="24"/>
      <c r="G24" s="68"/>
      <c r="H24" s="68">
        <f t="shared" si="0"/>
        <v>0</v>
      </c>
      <c r="I24" s="25">
        <f>SUBTOTAL(9,I25:I26)</f>
        <v>1042515.49</v>
      </c>
      <c r="J24" s="145">
        <f t="shared" si="1"/>
        <v>0.78213912916250217</v>
      </c>
    </row>
    <row r="25" spans="1:11" ht="27.6" x14ac:dyDescent="0.3">
      <c r="A25" s="14" t="s">
        <v>48</v>
      </c>
      <c r="B25" s="9" t="s">
        <v>78</v>
      </c>
      <c r="C25" s="105">
        <v>3205870</v>
      </c>
      <c r="D25" s="64" t="s">
        <v>103</v>
      </c>
      <c r="E25" s="11" t="s">
        <v>8</v>
      </c>
      <c r="F25" s="12">
        <v>1870</v>
      </c>
      <c r="G25" s="73">
        <v>441</v>
      </c>
      <c r="H25" s="73">
        <f t="shared" si="0"/>
        <v>547.77254416971027</v>
      </c>
      <c r="I25" s="13">
        <f t="shared" si="2"/>
        <v>1024334.66</v>
      </c>
      <c r="J25" s="15">
        <f t="shared" si="1"/>
        <v>0.76849910301416036</v>
      </c>
    </row>
    <row r="26" spans="1:11" ht="27.6" x14ac:dyDescent="0.3">
      <c r="A26" s="14" t="s">
        <v>49</v>
      </c>
      <c r="B26" s="67" t="s">
        <v>78</v>
      </c>
      <c r="C26" s="107">
        <v>3205876</v>
      </c>
      <c r="D26" s="65" t="s">
        <v>104</v>
      </c>
      <c r="E26" s="66" t="s">
        <v>1</v>
      </c>
      <c r="F26" s="70">
        <v>71.400000000000006</v>
      </c>
      <c r="G26" s="73">
        <v>205</v>
      </c>
      <c r="H26" s="73">
        <f t="shared" si="0"/>
        <v>254.63349558909434</v>
      </c>
      <c r="I26" s="69">
        <f t="shared" si="2"/>
        <v>18180.830000000002</v>
      </c>
      <c r="J26" s="15">
        <f t="shared" si="1"/>
        <v>1.3640026148341927E-2</v>
      </c>
    </row>
    <row r="27" spans="1:11" x14ac:dyDescent="0.3">
      <c r="A27" s="142">
        <v>5</v>
      </c>
      <c r="B27" s="21"/>
      <c r="C27" s="106"/>
      <c r="D27" s="22" t="s">
        <v>112</v>
      </c>
      <c r="E27" s="23"/>
      <c r="F27" s="24"/>
      <c r="G27" s="68"/>
      <c r="H27" s="68">
        <f t="shared" si="0"/>
        <v>0</v>
      </c>
      <c r="I27" s="25">
        <f>SUBTOTAL(9,I28)</f>
        <v>2333.31</v>
      </c>
      <c r="J27" s="145">
        <f t="shared" si="1"/>
        <v>1.7505476599356409E-3</v>
      </c>
    </row>
    <row r="28" spans="1:11" s="101" customFormat="1" ht="41.4" x14ac:dyDescent="0.3">
      <c r="A28" s="96" t="s">
        <v>50</v>
      </c>
      <c r="B28" s="94" t="s">
        <v>77</v>
      </c>
      <c r="C28" s="108">
        <v>94289</v>
      </c>
      <c r="D28" s="64" t="s">
        <v>93</v>
      </c>
      <c r="E28" s="95" t="s">
        <v>3</v>
      </c>
      <c r="F28" s="97">
        <v>34</v>
      </c>
      <c r="G28" s="98">
        <v>55.25</v>
      </c>
      <c r="H28" s="98">
        <f t="shared" si="0"/>
        <v>68.626832347792501</v>
      </c>
      <c r="I28" s="99">
        <f t="shared" si="2"/>
        <v>2333.31</v>
      </c>
      <c r="J28" s="100">
        <f t="shared" si="1"/>
        <v>1.7505476599356409E-3</v>
      </c>
    </row>
    <row r="29" spans="1:11" x14ac:dyDescent="0.3">
      <c r="A29" s="142">
        <v>6</v>
      </c>
      <c r="B29" s="21"/>
      <c r="C29" s="106"/>
      <c r="D29" s="22" t="s">
        <v>113</v>
      </c>
      <c r="E29" s="23"/>
      <c r="F29" s="24"/>
      <c r="G29" s="68"/>
      <c r="H29" s="68">
        <f t="shared" si="0"/>
        <v>0</v>
      </c>
      <c r="I29" s="25">
        <f>SUBTOTAL(9,I30)</f>
        <v>2752.68</v>
      </c>
      <c r="J29" s="26">
        <f t="shared" si="1"/>
        <v>2.0651767371466455E-3</v>
      </c>
    </row>
    <row r="30" spans="1:11" s="101" customFormat="1" ht="69" x14ac:dyDescent="0.3">
      <c r="A30" s="96" t="s">
        <v>51</v>
      </c>
      <c r="B30" s="94" t="s">
        <v>77</v>
      </c>
      <c r="C30" s="108">
        <v>94275</v>
      </c>
      <c r="D30" s="64" t="s">
        <v>94</v>
      </c>
      <c r="E30" s="95" t="s">
        <v>3</v>
      </c>
      <c r="F30" s="97">
        <v>34</v>
      </c>
      <c r="G30" s="98">
        <v>65.180000000000007</v>
      </c>
      <c r="H30" s="98">
        <f t="shared" si="0"/>
        <v>80.961030451205701</v>
      </c>
      <c r="I30" s="99">
        <f t="shared" si="2"/>
        <v>2752.68</v>
      </c>
      <c r="J30" s="100">
        <f t="shared" si="1"/>
        <v>2.0651767371466455E-3</v>
      </c>
    </row>
    <row r="31" spans="1:11" x14ac:dyDescent="0.3">
      <c r="A31" s="142">
        <v>7</v>
      </c>
      <c r="B31" s="21"/>
      <c r="C31" s="106"/>
      <c r="D31" s="22" t="s">
        <v>67</v>
      </c>
      <c r="E31" s="23"/>
      <c r="F31" s="24"/>
      <c r="G31" s="68"/>
      <c r="H31" s="68">
        <f t="shared" si="0"/>
        <v>0</v>
      </c>
      <c r="I31" s="25">
        <f>SUBTOTAL(9,I32)</f>
        <v>130099.67</v>
      </c>
      <c r="J31" s="26">
        <f t="shared" si="1"/>
        <v>9.7606264438458282E-2</v>
      </c>
    </row>
    <row r="32" spans="1:11" ht="28.8" x14ac:dyDescent="0.3">
      <c r="A32" s="14" t="s">
        <v>52</v>
      </c>
      <c r="B32" s="71"/>
      <c r="C32" s="105"/>
      <c r="D32" s="72" t="s">
        <v>75</v>
      </c>
      <c r="E32" s="66" t="s">
        <v>2</v>
      </c>
      <c r="F32" s="12">
        <v>1</v>
      </c>
      <c r="G32" s="73">
        <v>104740.47</v>
      </c>
      <c r="H32" s="73">
        <f t="shared" si="0"/>
        <v>130099.66832070569</v>
      </c>
      <c r="I32" s="13">
        <f t="shared" si="2"/>
        <v>130099.67</v>
      </c>
      <c r="J32" s="15">
        <f t="shared" si="1"/>
        <v>9.7606264438458282E-2</v>
      </c>
      <c r="K32" s="85"/>
    </row>
    <row r="33" spans="1:11" ht="14.4" x14ac:dyDescent="0.3">
      <c r="A33" s="276"/>
      <c r="B33" s="277"/>
      <c r="C33" s="278"/>
      <c r="D33" s="279"/>
      <c r="E33" s="280"/>
      <c r="F33" s="281"/>
      <c r="G33" s="282"/>
      <c r="H33" s="282"/>
      <c r="I33" s="283"/>
      <c r="J33" s="284"/>
      <c r="K33" s="85"/>
    </row>
    <row r="34" spans="1:11" s="114" customFormat="1" x14ac:dyDescent="0.25">
      <c r="C34" s="123"/>
    </row>
    <row r="35" spans="1:11" s="111" customFormat="1" x14ac:dyDescent="0.3">
      <c r="A35" s="137"/>
      <c r="B35" s="137"/>
      <c r="C35" s="137"/>
      <c r="D35" s="137"/>
      <c r="E35" s="137"/>
      <c r="F35" s="137"/>
      <c r="G35" s="137"/>
      <c r="H35" s="137"/>
      <c r="I35" s="137"/>
    </row>
    <row r="36" spans="1:11" s="143" customFormat="1" ht="14.4" x14ac:dyDescent="0.3">
      <c r="F36" s="144"/>
      <c r="G36" s="140"/>
      <c r="H36" s="140"/>
      <c r="I36" s="140"/>
    </row>
    <row r="37" spans="1:11" s="143" customFormat="1" ht="14.4" x14ac:dyDescent="0.3">
      <c r="F37" s="144"/>
      <c r="G37" s="140"/>
      <c r="H37" s="140"/>
      <c r="I37" s="140"/>
    </row>
    <row r="38" spans="1:11" s="143" customFormat="1" ht="8.4" customHeight="1" x14ac:dyDescent="0.3">
      <c r="F38" s="144"/>
      <c r="G38" s="140"/>
      <c r="H38" s="140"/>
      <c r="I38" s="140"/>
    </row>
    <row r="39" spans="1:11" s="114" customFormat="1" x14ac:dyDescent="0.25">
      <c r="A39" s="137"/>
      <c r="B39" s="137"/>
      <c r="C39" s="137"/>
      <c r="D39" s="137"/>
      <c r="E39" s="137"/>
      <c r="F39" s="137"/>
      <c r="G39" s="137"/>
      <c r="H39" s="137"/>
      <c r="I39" s="137"/>
    </row>
  </sheetData>
  <autoFilter ref="A10:J32" xr:uid="{00000000-0009-0000-0000-000000000000}"/>
  <mergeCells count="9">
    <mergeCell ref="A8:F8"/>
    <mergeCell ref="I8:J8"/>
    <mergeCell ref="A9:J9"/>
    <mergeCell ref="A1:J3"/>
    <mergeCell ref="A4:F6"/>
    <mergeCell ref="G4:J4"/>
    <mergeCell ref="G5:J6"/>
    <mergeCell ref="A7:F7"/>
    <mergeCell ref="I7:J7"/>
  </mergeCells>
  <printOptions horizontalCentered="1"/>
  <pageMargins left="0.19685039370078741" right="0.23622047244094491" top="0.19685039370078741" bottom="0.23622047244094491" header="0.31496062992125984" footer="0.31496062992125984"/>
  <pageSetup paperSize="9" scale="6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9"/>
  <sheetViews>
    <sheetView showGridLines="0" view="pageBreakPreview" topLeftCell="A13" zoomScale="85" zoomScaleNormal="85" zoomScaleSheetLayoutView="85" workbookViewId="0">
      <selection sqref="A1:G4"/>
    </sheetView>
  </sheetViews>
  <sheetFormatPr defaultRowHeight="14.4" x14ac:dyDescent="0.3"/>
  <cols>
    <col min="1" max="1" width="19" customWidth="1"/>
    <col min="2" max="2" width="15.109375" bestFit="1" customWidth="1"/>
    <col min="3" max="3" width="89.5546875" customWidth="1"/>
    <col min="4" max="4" width="10.44140625" customWidth="1"/>
    <col min="5" max="5" width="16.88671875" bestFit="1" customWidth="1"/>
    <col min="6" max="6" width="14.44140625" customWidth="1"/>
    <col min="7" max="7" width="13.88671875" bestFit="1" customWidth="1"/>
  </cols>
  <sheetData>
    <row r="1" spans="1:7" x14ac:dyDescent="0.3">
      <c r="A1" s="169" t="s">
        <v>122</v>
      </c>
      <c r="B1" s="170"/>
      <c r="C1" s="170"/>
      <c r="D1" s="170"/>
      <c r="E1" s="170"/>
      <c r="F1" s="170"/>
      <c r="G1" s="171"/>
    </row>
    <row r="2" spans="1:7" x14ac:dyDescent="0.3">
      <c r="A2" s="172"/>
      <c r="B2" s="173"/>
      <c r="C2" s="173"/>
      <c r="D2" s="173"/>
      <c r="E2" s="173"/>
      <c r="F2" s="173"/>
      <c r="G2" s="174"/>
    </row>
    <row r="3" spans="1:7" x14ac:dyDescent="0.3">
      <c r="A3" s="172"/>
      <c r="B3" s="173"/>
      <c r="C3" s="173"/>
      <c r="D3" s="173"/>
      <c r="E3" s="173"/>
      <c r="F3" s="173"/>
      <c r="G3" s="174"/>
    </row>
    <row r="4" spans="1:7" ht="15" thickBot="1" x14ac:dyDescent="0.35">
      <c r="A4" s="175"/>
      <c r="B4" s="176"/>
      <c r="C4" s="176"/>
      <c r="D4" s="176"/>
      <c r="E4" s="176"/>
      <c r="F4" s="176"/>
      <c r="G4" s="177"/>
    </row>
    <row r="5" spans="1:7" ht="23.25" customHeight="1" x14ac:dyDescent="0.3">
      <c r="A5" s="178" t="str">
        <f>'[10]PLANILHA-GERAL'!A4</f>
        <v>Objeto: Reparo de danos decorrentes da chuva no municipio de Santa Luzia/MG</v>
      </c>
      <c r="B5" s="179"/>
      <c r="C5" s="179"/>
      <c r="D5" s="179"/>
      <c r="E5" s="179"/>
      <c r="F5" s="179"/>
      <c r="G5" s="180"/>
    </row>
    <row r="6" spans="1:7" ht="15.75" customHeight="1" x14ac:dyDescent="0.3">
      <c r="A6" s="181"/>
      <c r="B6" s="182"/>
      <c r="C6" s="182"/>
      <c r="D6" s="182"/>
      <c r="E6" s="182"/>
      <c r="F6" s="182"/>
      <c r="G6" s="183"/>
    </row>
    <row r="7" spans="1:7" x14ac:dyDescent="0.3">
      <c r="A7" s="181"/>
      <c r="B7" s="182"/>
      <c r="C7" s="182"/>
      <c r="D7" s="182"/>
      <c r="E7" s="182"/>
      <c r="F7" s="182"/>
      <c r="G7" s="183"/>
    </row>
    <row r="8" spans="1:7" ht="15.75" customHeight="1" thickBot="1" x14ac:dyDescent="0.35">
      <c r="A8" s="164" t="str">
        <f>PLANILHA_RECONSTRUÇÃO!A7</f>
        <v>Belo Horizonte, 12 de Junho de 2023</v>
      </c>
      <c r="B8" s="184"/>
      <c r="C8" s="184"/>
      <c r="D8" s="184"/>
      <c r="E8" s="184"/>
      <c r="F8" s="184"/>
      <c r="G8" s="185"/>
    </row>
    <row r="9" spans="1:7" ht="15" thickBot="1" x14ac:dyDescent="0.35">
      <c r="A9" s="186" t="s">
        <v>66</v>
      </c>
      <c r="B9" s="187"/>
      <c r="C9" s="187"/>
      <c r="D9" s="187"/>
      <c r="E9" s="187"/>
      <c r="F9" s="187"/>
      <c r="G9" s="188"/>
    </row>
    <row r="10" spans="1:7" x14ac:dyDescent="0.3">
      <c r="A10" s="35"/>
      <c r="B10" s="32"/>
      <c r="C10" s="33"/>
      <c r="D10" s="32"/>
      <c r="E10" s="32"/>
      <c r="F10" s="32"/>
      <c r="G10" s="36"/>
    </row>
    <row r="11" spans="1:7" ht="27.6" x14ac:dyDescent="0.3">
      <c r="A11" s="37" t="s">
        <v>68</v>
      </c>
      <c r="B11" s="86" t="s">
        <v>11</v>
      </c>
      <c r="C11" s="34" t="s">
        <v>79</v>
      </c>
      <c r="D11" s="87" t="s">
        <v>72</v>
      </c>
      <c r="E11" s="87" t="s">
        <v>80</v>
      </c>
      <c r="F11" s="87" t="s">
        <v>6</v>
      </c>
      <c r="G11" s="38" t="s">
        <v>7</v>
      </c>
    </row>
    <row r="12" spans="1:7" x14ac:dyDescent="0.3">
      <c r="A12" s="88" t="s">
        <v>77</v>
      </c>
      <c r="B12" s="89">
        <v>88309</v>
      </c>
      <c r="C12" s="90" t="s">
        <v>81</v>
      </c>
      <c r="D12" s="89" t="s">
        <v>10</v>
      </c>
      <c r="E12" s="91">
        <v>1</v>
      </c>
      <c r="F12" s="92">
        <v>25.14</v>
      </c>
      <c r="G12" s="39">
        <f>ROUND(E12*F12,2)</f>
        <v>25.14</v>
      </c>
    </row>
    <row r="13" spans="1:7" x14ac:dyDescent="0.3">
      <c r="A13" s="88" t="s">
        <v>77</v>
      </c>
      <c r="B13" s="89">
        <v>88316</v>
      </c>
      <c r="C13" s="90" t="s">
        <v>82</v>
      </c>
      <c r="D13" s="89" t="s">
        <v>10</v>
      </c>
      <c r="E13" s="91">
        <v>1</v>
      </c>
      <c r="F13" s="92">
        <v>18.02</v>
      </c>
      <c r="G13" s="39">
        <f t="shared" ref="G13:G15" si="0">ROUND(E13*F13,2)</f>
        <v>18.02</v>
      </c>
    </row>
    <row r="14" spans="1:7" ht="27.6" x14ac:dyDescent="0.3">
      <c r="A14" s="88" t="s">
        <v>76</v>
      </c>
      <c r="B14" s="89">
        <v>4115</v>
      </c>
      <c r="C14" s="90" t="s">
        <v>83</v>
      </c>
      <c r="D14" s="89" t="s">
        <v>84</v>
      </c>
      <c r="E14" s="91">
        <v>9</v>
      </c>
      <c r="F14" s="92">
        <v>19.29</v>
      </c>
      <c r="G14" s="39">
        <f t="shared" si="0"/>
        <v>173.61</v>
      </c>
    </row>
    <row r="15" spans="1:7" ht="27.6" x14ac:dyDescent="0.3">
      <c r="A15" s="88" t="s">
        <v>76</v>
      </c>
      <c r="B15" s="89">
        <v>4813</v>
      </c>
      <c r="C15" s="90" t="s">
        <v>85</v>
      </c>
      <c r="D15" s="89" t="s">
        <v>86</v>
      </c>
      <c r="E15" s="91">
        <v>2.88</v>
      </c>
      <c r="F15" s="92">
        <v>480</v>
      </c>
      <c r="G15" s="39">
        <f t="shared" si="0"/>
        <v>1382.4</v>
      </c>
    </row>
    <row r="16" spans="1:7" x14ac:dyDescent="0.3">
      <c r="A16" s="35"/>
      <c r="B16" s="32"/>
      <c r="C16" s="32"/>
      <c r="D16" s="32"/>
      <c r="E16" s="37" t="s">
        <v>11</v>
      </c>
      <c r="F16" s="93" t="s">
        <v>7</v>
      </c>
      <c r="G16" s="40">
        <f>SUM(G12:G15)</f>
        <v>1599.17</v>
      </c>
    </row>
    <row r="17" spans="1:7" x14ac:dyDescent="0.3">
      <c r="A17" s="35"/>
      <c r="B17" s="32"/>
      <c r="C17" s="33" t="s">
        <v>9</v>
      </c>
      <c r="D17" s="32"/>
      <c r="E17" s="32"/>
      <c r="F17" s="32"/>
      <c r="G17" s="36"/>
    </row>
    <row r="18" spans="1:7" ht="27.6" x14ac:dyDescent="0.3">
      <c r="A18" s="37" t="s">
        <v>68</v>
      </c>
      <c r="B18" s="86" t="s">
        <v>12</v>
      </c>
      <c r="C18" s="34" t="s">
        <v>87</v>
      </c>
      <c r="D18" s="87" t="s">
        <v>3</v>
      </c>
      <c r="E18" s="87" t="s">
        <v>80</v>
      </c>
      <c r="F18" s="87" t="s">
        <v>6</v>
      </c>
      <c r="G18" s="38" t="s">
        <v>7</v>
      </c>
    </row>
    <row r="19" spans="1:7" ht="27.6" x14ac:dyDescent="0.3">
      <c r="A19" s="88" t="s">
        <v>77</v>
      </c>
      <c r="B19" s="89">
        <v>94975</v>
      </c>
      <c r="C19" s="90" t="s">
        <v>88</v>
      </c>
      <c r="D19" s="89" t="s">
        <v>8</v>
      </c>
      <c r="E19" s="91">
        <v>4.0000000000000001E-3</v>
      </c>
      <c r="F19" s="92">
        <v>459.52</v>
      </c>
      <c r="G19" s="39">
        <f t="shared" ref="G19:G23" si="1">ROUND(E19*F19,2)</f>
        <v>1.84</v>
      </c>
    </row>
    <row r="20" spans="1:7" ht="27.6" x14ac:dyDescent="0.3">
      <c r="A20" s="88" t="s">
        <v>77</v>
      </c>
      <c r="B20" s="89">
        <v>96541</v>
      </c>
      <c r="C20" s="90" t="s">
        <v>89</v>
      </c>
      <c r="D20" s="89" t="s">
        <v>1</v>
      </c>
      <c r="E20" s="91">
        <v>0.02</v>
      </c>
      <c r="F20" s="92">
        <v>185.01</v>
      </c>
      <c r="G20" s="39">
        <f t="shared" si="1"/>
        <v>3.7</v>
      </c>
    </row>
    <row r="21" spans="1:7" x14ac:dyDescent="0.3">
      <c r="A21" s="88" t="s">
        <v>77</v>
      </c>
      <c r="B21" s="89">
        <v>88316</v>
      </c>
      <c r="C21" s="90" t="s">
        <v>82</v>
      </c>
      <c r="D21" s="89" t="s">
        <v>10</v>
      </c>
      <c r="E21" s="91">
        <v>0.04</v>
      </c>
      <c r="F21" s="92">
        <v>18.02</v>
      </c>
      <c r="G21" s="39">
        <f t="shared" si="1"/>
        <v>0.72</v>
      </c>
    </row>
    <row r="22" spans="1:7" x14ac:dyDescent="0.3">
      <c r="A22" s="88" t="s">
        <v>76</v>
      </c>
      <c r="B22" s="89">
        <v>4513</v>
      </c>
      <c r="C22" s="90" t="s">
        <v>90</v>
      </c>
      <c r="D22" s="89" t="s">
        <v>84</v>
      </c>
      <c r="E22" s="91">
        <v>1.25</v>
      </c>
      <c r="F22" s="92">
        <v>5.84</v>
      </c>
      <c r="G22" s="39">
        <f t="shared" si="1"/>
        <v>7.3</v>
      </c>
    </row>
    <row r="23" spans="1:7" ht="27.6" x14ac:dyDescent="0.3">
      <c r="A23" s="88" t="s">
        <v>76</v>
      </c>
      <c r="B23" s="89">
        <v>37524</v>
      </c>
      <c r="C23" s="90" t="s">
        <v>91</v>
      </c>
      <c r="D23" s="89" t="s">
        <v>84</v>
      </c>
      <c r="E23" s="91">
        <v>1</v>
      </c>
      <c r="F23" s="92">
        <v>2.74</v>
      </c>
      <c r="G23" s="39">
        <f t="shared" si="1"/>
        <v>2.74</v>
      </c>
    </row>
    <row r="24" spans="1:7" x14ac:dyDescent="0.3">
      <c r="A24" s="35"/>
      <c r="B24" s="32"/>
      <c r="C24" s="32"/>
      <c r="D24" s="32"/>
      <c r="E24" s="37" t="s">
        <v>12</v>
      </c>
      <c r="F24" s="93" t="s">
        <v>7</v>
      </c>
      <c r="G24" s="40">
        <f>SUM(G19:G23)</f>
        <v>16.299999999999997</v>
      </c>
    </row>
    <row r="25" spans="1:7" x14ac:dyDescent="0.3">
      <c r="A25" s="35"/>
      <c r="B25" s="32"/>
      <c r="C25" s="32"/>
      <c r="D25" s="32"/>
      <c r="E25" s="32"/>
      <c r="F25" s="32"/>
      <c r="G25" s="36"/>
    </row>
    <row r="26" spans="1:7" x14ac:dyDescent="0.3">
      <c r="A26" s="37" t="s">
        <v>68</v>
      </c>
      <c r="B26" s="86" t="s">
        <v>92</v>
      </c>
      <c r="C26" s="34" t="s">
        <v>39</v>
      </c>
      <c r="D26" s="87" t="s">
        <v>10</v>
      </c>
      <c r="E26" s="87" t="s">
        <v>80</v>
      </c>
      <c r="F26" s="87" t="s">
        <v>6</v>
      </c>
      <c r="G26" s="38" t="s">
        <v>7</v>
      </c>
    </row>
    <row r="27" spans="1:7" ht="20.100000000000001" customHeight="1" x14ac:dyDescent="0.3">
      <c r="A27" s="88" t="s">
        <v>77</v>
      </c>
      <c r="B27" s="89">
        <v>88253</v>
      </c>
      <c r="C27" s="90" t="s">
        <v>38</v>
      </c>
      <c r="D27" s="89" t="s">
        <v>10</v>
      </c>
      <c r="E27" s="91">
        <v>2</v>
      </c>
      <c r="F27" s="92">
        <v>18.84</v>
      </c>
      <c r="G27" s="39">
        <f>ROUND(F27*E27,2)</f>
        <v>37.68</v>
      </c>
    </row>
    <row r="28" spans="1:7" ht="20.100000000000001" customHeight="1" x14ac:dyDescent="0.3">
      <c r="A28" s="88" t="s">
        <v>77</v>
      </c>
      <c r="B28" s="89">
        <v>90781</v>
      </c>
      <c r="C28" s="90" t="s">
        <v>37</v>
      </c>
      <c r="D28" s="89" t="s">
        <v>10</v>
      </c>
      <c r="E28" s="91">
        <v>1</v>
      </c>
      <c r="F28" s="92">
        <v>39.979999999999997</v>
      </c>
      <c r="G28" s="39">
        <f t="shared" ref="G28:G29" si="2">ROUND(F28*E28,2)</f>
        <v>39.979999999999997</v>
      </c>
    </row>
    <row r="29" spans="1:7" ht="20.100000000000001" customHeight="1" x14ac:dyDescent="0.3">
      <c r="A29" s="88" t="s">
        <v>77</v>
      </c>
      <c r="B29" s="89">
        <v>90778</v>
      </c>
      <c r="C29" s="90" t="s">
        <v>36</v>
      </c>
      <c r="D29" s="89" t="s">
        <v>10</v>
      </c>
      <c r="E29" s="91">
        <v>0.44579999999999997</v>
      </c>
      <c r="F29" s="92">
        <v>114.64</v>
      </c>
      <c r="G29" s="39">
        <f t="shared" si="2"/>
        <v>51.11</v>
      </c>
    </row>
    <row r="30" spans="1:7" x14ac:dyDescent="0.3">
      <c r="A30" s="79"/>
      <c r="E30" s="86" t="s">
        <v>92</v>
      </c>
      <c r="F30" s="93" t="s">
        <v>7</v>
      </c>
      <c r="G30" s="40">
        <f>SUM(G27:G29)</f>
        <v>128.76999999999998</v>
      </c>
    </row>
    <row r="31" spans="1:7" x14ac:dyDescent="0.3">
      <c r="A31" s="79"/>
      <c r="G31" s="80"/>
    </row>
    <row r="33" spans="1:9" s="114" customFormat="1" ht="13.8" x14ac:dyDescent="0.25">
      <c r="C33" s="123"/>
    </row>
    <row r="34" spans="1:9" s="111" customFormat="1" ht="13.8" x14ac:dyDescent="0.3">
      <c r="A34" s="137"/>
      <c r="B34" s="137"/>
      <c r="C34" s="137"/>
      <c r="D34" s="137"/>
      <c r="E34" s="137"/>
      <c r="F34" s="137"/>
      <c r="G34" s="137"/>
      <c r="H34" s="137"/>
      <c r="I34" s="137"/>
    </row>
    <row r="35" spans="1:9" s="143" customFormat="1" x14ac:dyDescent="0.3">
      <c r="F35" s="144"/>
      <c r="G35" s="140"/>
      <c r="H35" s="140"/>
      <c r="I35" s="140"/>
    </row>
    <row r="36" spans="1:9" s="143" customFormat="1" x14ac:dyDescent="0.3">
      <c r="F36" s="144"/>
      <c r="G36" s="140"/>
      <c r="H36" s="140"/>
      <c r="I36" s="140"/>
    </row>
    <row r="37" spans="1:9" s="143" customFormat="1" x14ac:dyDescent="0.3">
      <c r="F37" s="144"/>
      <c r="G37" s="140"/>
      <c r="H37" s="140"/>
      <c r="I37" s="140"/>
    </row>
    <row r="38" spans="1:9" s="143" customFormat="1" x14ac:dyDescent="0.3">
      <c r="F38" s="144"/>
      <c r="G38" s="140"/>
      <c r="H38" s="140"/>
      <c r="I38" s="140"/>
    </row>
    <row r="39" spans="1:9" s="143" customFormat="1" x14ac:dyDescent="0.3">
      <c r="F39" s="144"/>
      <c r="G39" s="140"/>
      <c r="H39" s="140"/>
      <c r="I39" s="140"/>
    </row>
  </sheetData>
  <mergeCells count="4">
    <mergeCell ref="A1:G4"/>
    <mergeCell ref="A5:G7"/>
    <mergeCell ref="A8:G8"/>
    <mergeCell ref="A9:G9"/>
  </mergeCells>
  <conditionalFormatting sqref="A11:G11">
    <cfRule type="expression" dxfId="126" priority="331" stopIfTrue="1">
      <formula>AND($A11&lt;&gt;"COMPOSICAO",$A11&lt;&gt;"INSUMO",$A11&lt;&gt;"")</formula>
    </cfRule>
    <cfRule type="expression" dxfId="125" priority="332" stopIfTrue="1">
      <formula>AND(OR($A11="COMPOSICAO",$A11="INSUMO",$A11&lt;&gt;""),$A11&lt;&gt;"")</formula>
    </cfRule>
  </conditionalFormatting>
  <conditionalFormatting sqref="D18">
    <cfRule type="expression" dxfId="124" priority="329" stopIfTrue="1">
      <formula>AND($A18&lt;&gt;"COMPOSICAO",$A18&lt;&gt;"INSUMO",$A18&lt;&gt;"")</formula>
    </cfRule>
    <cfRule type="expression" dxfId="123" priority="330" stopIfTrue="1">
      <formula>AND(OR($A18="COMPOSICAO",$A18="INSUMO",$A18&lt;&gt;""),$A18&lt;&gt;"")</formula>
    </cfRule>
  </conditionalFormatting>
  <conditionalFormatting sqref="D18">
    <cfRule type="expression" dxfId="122" priority="327" stopIfTrue="1">
      <formula>AND($A18&lt;&gt;"COMPOSICAO",$A18&lt;&gt;"INSUMO",$A18&lt;&gt;"")</formula>
    </cfRule>
    <cfRule type="expression" dxfId="121" priority="328" stopIfTrue="1">
      <formula>AND(OR($A18="COMPOSICAO",$A18="INSUMO",$A18&lt;&gt;""),$A18&lt;&gt;"")</formula>
    </cfRule>
  </conditionalFormatting>
  <conditionalFormatting sqref="D18:G18">
    <cfRule type="expression" dxfId="120" priority="325" stopIfTrue="1">
      <formula>AND($A18&lt;&gt;"COMPOSICAO",$A18&lt;&gt;"INSUMO",$A18&lt;&gt;"")</formula>
    </cfRule>
    <cfRule type="expression" dxfId="119" priority="326" stopIfTrue="1">
      <formula>AND(OR($A18="COMPOSICAO",$A18="INSUMO",$A18&lt;&gt;""),$A18&lt;&gt;"")</formula>
    </cfRule>
  </conditionalFormatting>
  <conditionalFormatting sqref="D18:G18">
    <cfRule type="expression" dxfId="118" priority="323" stopIfTrue="1">
      <formula>AND($A18&lt;&gt;"COMPOSICAO",$A18&lt;&gt;"INSUMO",$A18&lt;&gt;"")</formula>
    </cfRule>
    <cfRule type="expression" dxfId="117" priority="324" stopIfTrue="1">
      <formula>AND(OR($A18="COMPOSICAO",$A18="INSUMO",$A18&lt;&gt;""),$A18&lt;&gt;"")</formula>
    </cfRule>
  </conditionalFormatting>
  <conditionalFormatting sqref="C18">
    <cfRule type="expression" dxfId="116" priority="321" stopIfTrue="1">
      <formula>AND($A18&lt;&gt;"COMPOSICAO",$A18&lt;&gt;"INSUMO",$A18&lt;&gt;"")</formula>
    </cfRule>
    <cfRule type="expression" dxfId="115" priority="322" stopIfTrue="1">
      <formula>AND(OR($A18="COMPOSICAO",$A18="INSUMO",$A18&lt;&gt;""),$A18&lt;&gt;"")</formula>
    </cfRule>
  </conditionalFormatting>
  <conditionalFormatting sqref="C18">
    <cfRule type="expression" dxfId="114" priority="319" stopIfTrue="1">
      <formula>AND($A18&lt;&gt;"COMPOSICAO",$A18&lt;&gt;"INSUMO",$A18&lt;&gt;"")</formula>
    </cfRule>
    <cfRule type="expression" dxfId="113" priority="320" stopIfTrue="1">
      <formula>AND(OR($A18="COMPOSICAO",$A18="INSUMO",$A18&lt;&gt;""),$A18&lt;&gt;"")</formula>
    </cfRule>
  </conditionalFormatting>
  <conditionalFormatting sqref="C18">
    <cfRule type="expression" dxfId="112" priority="317" stopIfTrue="1">
      <formula>AND($A18&lt;&gt;"COMPOSICAO",$A18&lt;&gt;"INSUMO",$A18&lt;&gt;"")</formula>
    </cfRule>
    <cfRule type="expression" dxfId="111" priority="318" stopIfTrue="1">
      <formula>AND(OR($A18="COMPOSICAO",$A18="INSUMO",$A18&lt;&gt;""),$A18&lt;&gt;"")</formula>
    </cfRule>
  </conditionalFormatting>
  <conditionalFormatting sqref="C18">
    <cfRule type="expression" dxfId="110" priority="315" stopIfTrue="1">
      <formula>AND($A18&lt;&gt;"COMPOSICAO",$A18&lt;&gt;"INSUMO",$A18&lt;&gt;"")</formula>
    </cfRule>
    <cfRule type="expression" dxfId="109" priority="316" stopIfTrue="1">
      <formula>AND(OR($A18="COMPOSICAO",$A18="INSUMO",$A18&lt;&gt;""),$A18&lt;&gt;"")</formula>
    </cfRule>
  </conditionalFormatting>
  <conditionalFormatting sqref="A18:B18">
    <cfRule type="expression" dxfId="108" priority="313" stopIfTrue="1">
      <formula>AND($A18&lt;&gt;"COMPOSICAO",$A18&lt;&gt;"INSUMO",$A18&lt;&gt;"")</formula>
    </cfRule>
    <cfRule type="expression" dxfId="107" priority="314" stopIfTrue="1">
      <formula>AND(OR($A18="COMPOSICAO",$A18="INSUMO",$A18&lt;&gt;""),$A18&lt;&gt;"")</formula>
    </cfRule>
  </conditionalFormatting>
  <conditionalFormatting sqref="B18">
    <cfRule type="expression" dxfId="106" priority="311" stopIfTrue="1">
      <formula>AND($A18&lt;&gt;"COMPOSICAO",$A18&lt;&gt;"INSUMO",$A18&lt;&gt;"")</formula>
    </cfRule>
    <cfRule type="expression" dxfId="105" priority="312" stopIfTrue="1">
      <formula>AND(OR($A18="COMPOSICAO",$A18="INSUMO",$A18&lt;&gt;""),$A18&lt;&gt;"")</formula>
    </cfRule>
  </conditionalFormatting>
  <conditionalFormatting sqref="A18:B18">
    <cfRule type="expression" dxfId="104" priority="309" stopIfTrue="1">
      <formula>AND($A18&lt;&gt;"COMPOSICAO",$A18&lt;&gt;"INSUMO",$A18&lt;&gt;"")</formula>
    </cfRule>
    <cfRule type="expression" dxfId="103" priority="310" stopIfTrue="1">
      <formula>AND(OR($A18="COMPOSICAO",$A18="INSUMO",$A18&lt;&gt;""),$A18&lt;&gt;"")</formula>
    </cfRule>
  </conditionalFormatting>
  <conditionalFormatting sqref="A18:B18">
    <cfRule type="expression" dxfId="102" priority="307" stopIfTrue="1">
      <formula>AND($A18&lt;&gt;"COMPOSICAO",$A18&lt;&gt;"INSUMO",$A18&lt;&gt;"")</formula>
    </cfRule>
    <cfRule type="expression" dxfId="101" priority="308" stopIfTrue="1">
      <formula>AND(OR($A18="COMPOSICAO",$A18="INSUMO",$A18&lt;&gt;""),$A18&lt;&gt;"")</formula>
    </cfRule>
  </conditionalFormatting>
  <conditionalFormatting sqref="E24">
    <cfRule type="expression" dxfId="100" priority="305" stopIfTrue="1">
      <formula>AND($A24&lt;&gt;"COMPOSICAO",$A24&lt;&gt;"INSUMO",$A24&lt;&gt;"")</formula>
    </cfRule>
    <cfRule type="expression" dxfId="99" priority="306" stopIfTrue="1">
      <formula>AND(OR($A24="COMPOSICAO",$A24="INSUMO",$A24&lt;&gt;""),$A24&lt;&gt;"")</formula>
    </cfRule>
  </conditionalFormatting>
  <conditionalFormatting sqref="E24">
    <cfRule type="expression" dxfId="98" priority="303" stopIfTrue="1">
      <formula>AND($A24&lt;&gt;"COMPOSICAO",$A24&lt;&gt;"INSUMO",$A24&lt;&gt;"")</formula>
    </cfRule>
    <cfRule type="expression" dxfId="97" priority="304" stopIfTrue="1">
      <formula>AND(OR($A24="COMPOSICAO",$A24="INSUMO",$A24&lt;&gt;""),$A24&lt;&gt;"")</formula>
    </cfRule>
  </conditionalFormatting>
  <conditionalFormatting sqref="E24">
    <cfRule type="expression" dxfId="96" priority="301" stopIfTrue="1">
      <formula>AND($A24&lt;&gt;"COMPOSICAO",$A24&lt;&gt;"INSUMO",$A24&lt;&gt;"")</formula>
    </cfRule>
    <cfRule type="expression" dxfId="95" priority="302" stopIfTrue="1">
      <formula>AND(OR($A24="COMPOSICAO",$A24="INSUMO",$A24&lt;&gt;""),$A24&lt;&gt;"")</formula>
    </cfRule>
  </conditionalFormatting>
  <conditionalFormatting sqref="E16">
    <cfRule type="expression" dxfId="94" priority="299" stopIfTrue="1">
      <formula>AND($A16&lt;&gt;"COMPOSICAO",$A16&lt;&gt;"INSUMO",$A16&lt;&gt;"")</formula>
    </cfRule>
    <cfRule type="expression" dxfId="93" priority="300" stopIfTrue="1">
      <formula>AND(OR($A16="COMPOSICAO",$A16="INSUMO",$A16&lt;&gt;""),$A16&lt;&gt;"")</formula>
    </cfRule>
  </conditionalFormatting>
  <conditionalFormatting sqref="A26:B26">
    <cfRule type="expression" dxfId="92" priority="297" stopIfTrue="1">
      <formula>AND($A26&lt;&gt;"COMPOSICAO",$A26&lt;&gt;"INSUMO",$A26&lt;&gt;"")</formula>
    </cfRule>
    <cfRule type="expression" dxfId="91" priority="298" stopIfTrue="1">
      <formula>AND(OR($A26="COMPOSICAO",$A26="INSUMO",$A26&lt;&gt;""),$A26&lt;&gt;"")</formula>
    </cfRule>
  </conditionalFormatting>
  <conditionalFormatting sqref="B26">
    <cfRule type="expression" dxfId="90" priority="295" stopIfTrue="1">
      <formula>AND($A26&lt;&gt;"COMPOSICAO",$A26&lt;&gt;"INSUMO",$A26&lt;&gt;"")</formula>
    </cfRule>
    <cfRule type="expression" dxfId="89" priority="296" stopIfTrue="1">
      <formula>AND(OR($A26="COMPOSICAO",$A26="INSUMO",$A26&lt;&gt;""),$A26&lt;&gt;"")</formula>
    </cfRule>
  </conditionalFormatting>
  <conditionalFormatting sqref="A26:B26">
    <cfRule type="expression" dxfId="88" priority="293" stopIfTrue="1">
      <formula>AND($A26&lt;&gt;"COMPOSICAO",$A26&lt;&gt;"INSUMO",$A26&lt;&gt;"")</formula>
    </cfRule>
    <cfRule type="expression" dxfId="87" priority="294" stopIfTrue="1">
      <formula>AND(OR($A26="COMPOSICAO",$A26="INSUMO",$A26&lt;&gt;""),$A26&lt;&gt;"")</formula>
    </cfRule>
  </conditionalFormatting>
  <conditionalFormatting sqref="A26:B26">
    <cfRule type="expression" dxfId="86" priority="291" stopIfTrue="1">
      <formula>AND($A26&lt;&gt;"COMPOSICAO",$A26&lt;&gt;"INSUMO",$A26&lt;&gt;"")</formula>
    </cfRule>
    <cfRule type="expression" dxfId="85" priority="292" stopIfTrue="1">
      <formula>AND(OR($A26="COMPOSICAO",$A26="INSUMO",$A26&lt;&gt;""),$A26&lt;&gt;"")</formula>
    </cfRule>
  </conditionalFormatting>
  <conditionalFormatting sqref="B26">
    <cfRule type="expression" dxfId="84" priority="289" stopIfTrue="1">
      <formula>AND($A26&lt;&gt;"COMPOSICAO",$A26&lt;&gt;"INSUMO",$A26&lt;&gt;"")</formula>
    </cfRule>
    <cfRule type="expression" dxfId="83" priority="290" stopIfTrue="1">
      <formula>AND(OR($A26="COMPOSICAO",$A26="INSUMO",$A26&lt;&gt;""),$A26&lt;&gt;"")</formula>
    </cfRule>
  </conditionalFormatting>
  <conditionalFormatting sqref="B26">
    <cfRule type="expression" dxfId="82" priority="287" stopIfTrue="1">
      <formula>AND($A26&lt;&gt;"COMPOSICAO",$A26&lt;&gt;"INSUMO",$A26&lt;&gt;"")</formula>
    </cfRule>
    <cfRule type="expression" dxfId="81" priority="288" stopIfTrue="1">
      <formula>AND(OR($A26="COMPOSICAO",$A26="INSUMO",$A26&lt;&gt;""),$A26&lt;&gt;"")</formula>
    </cfRule>
  </conditionalFormatting>
  <conditionalFormatting sqref="B26">
    <cfRule type="expression" dxfId="80" priority="285" stopIfTrue="1">
      <formula>AND($A26&lt;&gt;"COMPOSICAO",$A26&lt;&gt;"INSUMO",$A26&lt;&gt;"")</formula>
    </cfRule>
    <cfRule type="expression" dxfId="79" priority="286" stopIfTrue="1">
      <formula>AND(OR($A26="COMPOSICAO",$A26="INSUMO",$A26&lt;&gt;""),$A26&lt;&gt;"")</formula>
    </cfRule>
  </conditionalFormatting>
  <conditionalFormatting sqref="B26">
    <cfRule type="expression" dxfId="78" priority="283" stopIfTrue="1">
      <formula>AND($A26&lt;&gt;"COMPOSICAO",$A26&lt;&gt;"INSUMO",$A26&lt;&gt;"")</formula>
    </cfRule>
    <cfRule type="expression" dxfId="77" priority="284" stopIfTrue="1">
      <formula>AND(OR($A26="COMPOSICAO",$A26="INSUMO",$A26&lt;&gt;""),$A26&lt;&gt;"")</formula>
    </cfRule>
  </conditionalFormatting>
  <conditionalFormatting sqref="C26">
    <cfRule type="expression" dxfId="76" priority="281" stopIfTrue="1">
      <formula>AND($A26&lt;&gt;"COMPOSICAO",$A26&lt;&gt;"INSUMO",$A26&lt;&gt;"")</formula>
    </cfRule>
    <cfRule type="expression" dxfId="75" priority="282" stopIfTrue="1">
      <formula>AND(OR($A26="COMPOSICAO",$A26="INSUMO",$A26&lt;&gt;""),$A26&lt;&gt;"")</formula>
    </cfRule>
  </conditionalFormatting>
  <conditionalFormatting sqref="C26">
    <cfRule type="expression" dxfId="74" priority="279" stopIfTrue="1">
      <formula>AND($A26&lt;&gt;"COMPOSICAO",$A26&lt;&gt;"INSUMO",$A26&lt;&gt;"")</formula>
    </cfRule>
    <cfRule type="expression" dxfId="73" priority="280" stopIfTrue="1">
      <formula>AND(OR($A26="COMPOSICAO",$A26="INSUMO",$A26&lt;&gt;""),$A26&lt;&gt;"")</formula>
    </cfRule>
  </conditionalFormatting>
  <conditionalFormatting sqref="C26">
    <cfRule type="expression" dxfId="72" priority="277" stopIfTrue="1">
      <formula>AND($A26&lt;&gt;"COMPOSICAO",$A26&lt;&gt;"INSUMO",$A26&lt;&gt;"")</formula>
    </cfRule>
    <cfRule type="expression" dxfId="71" priority="278" stopIfTrue="1">
      <formula>AND(OR($A26="COMPOSICAO",$A26="INSUMO",$A26&lt;&gt;""),$A26&lt;&gt;"")</formula>
    </cfRule>
  </conditionalFormatting>
  <conditionalFormatting sqref="C26">
    <cfRule type="expression" dxfId="70" priority="275" stopIfTrue="1">
      <formula>AND($A26&lt;&gt;"COMPOSICAO",$A26&lt;&gt;"INSUMO",$A26&lt;&gt;"")</formula>
    </cfRule>
    <cfRule type="expression" dxfId="69" priority="276" stopIfTrue="1">
      <formula>AND(OR($A26="COMPOSICAO",$A26="INSUMO",$A26&lt;&gt;""),$A26&lt;&gt;"")</formula>
    </cfRule>
  </conditionalFormatting>
  <conditionalFormatting sqref="D26">
    <cfRule type="expression" dxfId="68" priority="273" stopIfTrue="1">
      <formula>AND($A26&lt;&gt;"COMPOSICAO",$A26&lt;&gt;"INSUMO",$A26&lt;&gt;"")</formula>
    </cfRule>
    <cfRule type="expression" dxfId="67" priority="274" stopIfTrue="1">
      <formula>AND(OR($A26="COMPOSICAO",$A26="INSUMO",$A26&lt;&gt;""),$A26&lt;&gt;"")</formula>
    </cfRule>
  </conditionalFormatting>
  <conditionalFormatting sqref="D26">
    <cfRule type="expression" dxfId="66" priority="271" stopIfTrue="1">
      <formula>AND($A26&lt;&gt;"COMPOSICAO",$A26&lt;&gt;"INSUMO",$A26&lt;&gt;"")</formula>
    </cfRule>
    <cfRule type="expression" dxfId="65" priority="272" stopIfTrue="1">
      <formula>AND(OR($A26="COMPOSICAO",$A26="INSUMO",$A26&lt;&gt;""),$A26&lt;&gt;"")</formula>
    </cfRule>
  </conditionalFormatting>
  <conditionalFormatting sqref="D26">
    <cfRule type="expression" dxfId="64" priority="269" stopIfTrue="1">
      <formula>AND($A26&lt;&gt;"COMPOSICAO",$A26&lt;&gt;"INSUMO",$A26&lt;&gt;"")</formula>
    </cfRule>
    <cfRule type="expression" dxfId="63" priority="270" stopIfTrue="1">
      <formula>AND(OR($A26="COMPOSICAO",$A26="INSUMO",$A26&lt;&gt;""),$A26&lt;&gt;"")</formula>
    </cfRule>
  </conditionalFormatting>
  <conditionalFormatting sqref="D26">
    <cfRule type="expression" dxfId="62" priority="267" stopIfTrue="1">
      <formula>AND($A26&lt;&gt;"COMPOSICAO",$A26&lt;&gt;"INSUMO",$A26&lt;&gt;"")</formula>
    </cfRule>
    <cfRule type="expression" dxfId="61" priority="268" stopIfTrue="1">
      <formula>AND(OR($A26="COMPOSICAO",$A26="INSUMO",$A26&lt;&gt;""),$A26&lt;&gt;"")</formula>
    </cfRule>
  </conditionalFormatting>
  <conditionalFormatting sqref="E26:G26">
    <cfRule type="expression" dxfId="60" priority="265" stopIfTrue="1">
      <formula>AND($A26&lt;&gt;"COMPOSICAO",$A26&lt;&gt;"INSUMO",$A26&lt;&gt;"")</formula>
    </cfRule>
    <cfRule type="expression" dxfId="59" priority="266" stopIfTrue="1">
      <formula>AND(OR($A26="COMPOSICAO",$A26="INSUMO",$A26&lt;&gt;""),$A26&lt;&gt;"")</formula>
    </cfRule>
  </conditionalFormatting>
  <conditionalFormatting sqref="E26:G26">
    <cfRule type="expression" dxfId="58" priority="263" stopIfTrue="1">
      <formula>AND($A26&lt;&gt;"COMPOSICAO",$A26&lt;&gt;"INSUMO",$A26&lt;&gt;"")</formula>
    </cfRule>
    <cfRule type="expression" dxfId="57" priority="264" stopIfTrue="1">
      <formula>AND(OR($A26="COMPOSICAO",$A26="INSUMO",$A26&lt;&gt;""),$A26&lt;&gt;"")</formula>
    </cfRule>
  </conditionalFormatting>
  <conditionalFormatting sqref="E30">
    <cfRule type="expression" dxfId="56" priority="261" stopIfTrue="1">
      <formula>AND($A30&lt;&gt;"COMPOSICAO",$A30&lt;&gt;"INSUMO",$A30&lt;&gt;"")</formula>
    </cfRule>
    <cfRule type="expression" dxfId="55" priority="262" stopIfTrue="1">
      <formula>AND(OR($A30="COMPOSICAO",$A30="INSUMO",$A30&lt;&gt;""),$A30&lt;&gt;"")</formula>
    </cfRule>
  </conditionalFormatting>
  <conditionalFormatting sqref="E30">
    <cfRule type="expression" dxfId="54" priority="259" stopIfTrue="1">
      <formula>AND($A30&lt;&gt;"COMPOSICAO",$A30&lt;&gt;"INSUMO",$A30&lt;&gt;"")</formula>
    </cfRule>
    <cfRule type="expression" dxfId="53" priority="260" stopIfTrue="1">
      <formula>AND(OR($A30="COMPOSICAO",$A30="INSUMO",$A30&lt;&gt;""),$A30&lt;&gt;"")</formula>
    </cfRule>
  </conditionalFormatting>
  <conditionalFormatting sqref="E30">
    <cfRule type="expression" dxfId="52" priority="257" stopIfTrue="1">
      <formula>AND($A30&lt;&gt;"COMPOSICAO",$A30&lt;&gt;"INSUMO",$A30&lt;&gt;"")</formula>
    </cfRule>
    <cfRule type="expression" dxfId="51" priority="258" stopIfTrue="1">
      <formula>AND(OR($A30="COMPOSICAO",$A30="INSUMO",$A30&lt;&gt;""),$A30&lt;&gt;"")</formula>
    </cfRule>
  </conditionalFormatting>
  <conditionalFormatting sqref="E30">
    <cfRule type="expression" dxfId="50" priority="255" stopIfTrue="1">
      <formula>AND($A30&lt;&gt;"COMPOSICAO",$A30&lt;&gt;"INSUMO",$A30&lt;&gt;"")</formula>
    </cfRule>
    <cfRule type="expression" dxfId="49" priority="256" stopIfTrue="1">
      <formula>AND(OR($A30="COMPOSICAO",$A30="INSUMO",$A30&lt;&gt;""),$A30&lt;&gt;"")</formula>
    </cfRule>
  </conditionalFormatting>
  <conditionalFormatting sqref="E30">
    <cfRule type="expression" dxfId="48" priority="253" stopIfTrue="1">
      <formula>AND($A30&lt;&gt;"COMPOSICAO",$A30&lt;&gt;"INSUMO",$A30&lt;&gt;"")</formula>
    </cfRule>
    <cfRule type="expression" dxfId="47" priority="254" stopIfTrue="1">
      <formula>AND(OR($A30="COMPOSICAO",$A30="INSUMO",$A30&lt;&gt;""),$A30&lt;&gt;"")</formula>
    </cfRule>
  </conditionalFormatting>
  <conditionalFormatting sqref="E30">
    <cfRule type="expression" dxfId="46" priority="251" stopIfTrue="1">
      <formula>AND($A30&lt;&gt;"COMPOSICAO",$A30&lt;&gt;"INSUMO",$A30&lt;&gt;"")</formula>
    </cfRule>
    <cfRule type="expression" dxfId="45" priority="252" stopIfTrue="1">
      <formula>AND(OR($A30="COMPOSICAO",$A30="INSUMO",$A30&lt;&gt;""),$A30&lt;&gt;"")</formula>
    </cfRule>
  </conditionalFormatting>
  <conditionalFormatting sqref="E30">
    <cfRule type="expression" dxfId="44" priority="249" stopIfTrue="1">
      <formula>AND($A30&lt;&gt;"COMPOSICAO",$A30&lt;&gt;"INSUMO",$A30&lt;&gt;"")</formula>
    </cfRule>
    <cfRule type="expression" dxfId="43" priority="250" stopIfTrue="1">
      <formula>AND(OR($A30="COMPOSICAO",$A30="INSUMO",$A30&lt;&gt;""),$A30&lt;&gt;"")</formula>
    </cfRule>
  </conditionalFormatting>
  <conditionalFormatting sqref="E30">
    <cfRule type="expression" dxfId="42" priority="247" stopIfTrue="1">
      <formula>AND($A30&lt;&gt;"COMPOSICAO",$A30&lt;&gt;"INSUMO",$A30&lt;&gt;"")</formula>
    </cfRule>
    <cfRule type="expression" dxfId="41" priority="248" stopIfTrue="1">
      <formula>AND(OR($A30="COMPOSICAO",$A30="INSUMO",$A30&lt;&gt;""),$A30&lt;&gt;"")</formula>
    </cfRule>
  </conditionalFormatting>
  <conditionalFormatting sqref="E30">
    <cfRule type="expression" dxfId="40" priority="245" stopIfTrue="1">
      <formula>AND($A30&lt;&gt;"COMPOSICAO",$A30&lt;&gt;"INSUMO",$A30&lt;&gt;"")</formula>
    </cfRule>
    <cfRule type="expression" dxfId="39" priority="246" stopIfTrue="1">
      <formula>AND(OR($A30="COMPOSICAO",$A30="INSUMO",$A30&lt;&gt;""),$A30&lt;&gt;"")</formula>
    </cfRule>
  </conditionalFormatting>
  <conditionalFormatting sqref="E30">
    <cfRule type="expression" dxfId="38" priority="243" stopIfTrue="1">
      <formula>AND($A30&lt;&gt;"COMPOSICAO",$A30&lt;&gt;"INSUMO",$A30&lt;&gt;"")</formula>
    </cfRule>
    <cfRule type="expression" dxfId="37" priority="244" stopIfTrue="1">
      <formula>AND(OR($A30="COMPOSICAO",$A30="INSUMO",$A30&lt;&gt;""),$A30&lt;&gt;"")</formula>
    </cfRule>
  </conditionalFormatting>
  <conditionalFormatting sqref="E30">
    <cfRule type="expression" dxfId="36" priority="241" stopIfTrue="1">
      <formula>AND($A30&lt;&gt;"COMPOSICAO",$A30&lt;&gt;"INSUMO",$A30&lt;&gt;"")</formula>
    </cfRule>
    <cfRule type="expression" dxfId="35" priority="242" stopIfTrue="1">
      <formula>AND(OR($A30="COMPOSICAO",$A30="INSUMO",$A30&lt;&gt;""),$A30&lt;&gt;"")</formula>
    </cfRule>
  </conditionalFormatting>
  <conditionalFormatting sqref="E26:G26">
    <cfRule type="expression" dxfId="34" priority="239" stopIfTrue="1">
      <formula>AND($A26&lt;&gt;"COMPOSICAO",$A26&lt;&gt;"INSUMO",$A26&lt;&gt;"")</formula>
    </cfRule>
    <cfRule type="expression" dxfId="33" priority="240" stopIfTrue="1">
      <formula>AND(OR($A26="COMPOSICAO",$A26="INSUMO",$A26&lt;&gt;""),$A26&lt;&gt;"")</formula>
    </cfRule>
  </conditionalFormatting>
  <conditionalFormatting sqref="E26:G26">
    <cfRule type="expression" dxfId="32" priority="237" stopIfTrue="1">
      <formula>AND($A26&lt;&gt;"COMPOSICAO",$A26&lt;&gt;"INSUMO",$A26&lt;&gt;"")</formula>
    </cfRule>
    <cfRule type="expression" dxfId="31" priority="238" stopIfTrue="1">
      <formula>AND(OR($A26="COMPOSICAO",$A26="INSUMO",$A26&lt;&gt;""),$A26&lt;&gt;"")</formula>
    </cfRule>
  </conditionalFormatting>
  <conditionalFormatting sqref="D26">
    <cfRule type="expression" dxfId="30" priority="235" stopIfTrue="1">
      <formula>AND($A26&lt;&gt;"COMPOSICAO",$A26&lt;&gt;"INSUMO",$A26&lt;&gt;"")</formula>
    </cfRule>
    <cfRule type="expression" dxfId="29" priority="236" stopIfTrue="1">
      <formula>AND(OR($A26="COMPOSICAO",$A26="INSUMO",$A26&lt;&gt;""),$A26&lt;&gt;"")</formula>
    </cfRule>
  </conditionalFormatting>
  <conditionalFormatting sqref="D26">
    <cfRule type="expression" dxfId="28" priority="233" stopIfTrue="1">
      <formula>AND($A26&lt;&gt;"COMPOSICAO",$A26&lt;&gt;"INSUMO",$A26&lt;&gt;"")</formula>
    </cfRule>
    <cfRule type="expression" dxfId="27" priority="234" stopIfTrue="1">
      <formula>AND(OR($A26="COMPOSICAO",$A26="INSUMO",$A26&lt;&gt;""),$A26&lt;&gt;"")</formula>
    </cfRule>
  </conditionalFormatting>
  <conditionalFormatting sqref="D26:G26">
    <cfRule type="expression" dxfId="26" priority="231" stopIfTrue="1">
      <formula>AND($A26&lt;&gt;"COMPOSICAO",$A26&lt;&gt;"INSUMO",$A26&lt;&gt;"")</formula>
    </cfRule>
    <cfRule type="expression" dxfId="25" priority="232" stopIfTrue="1">
      <formula>AND(OR($A26="COMPOSICAO",$A26="INSUMO",$A26&lt;&gt;""),$A26&lt;&gt;"")</formula>
    </cfRule>
  </conditionalFormatting>
  <conditionalFormatting sqref="D26:G26">
    <cfRule type="expression" dxfId="24" priority="229" stopIfTrue="1">
      <formula>AND($A26&lt;&gt;"COMPOSICAO",$A26&lt;&gt;"INSUMO",$A26&lt;&gt;"")</formula>
    </cfRule>
    <cfRule type="expression" dxfId="23" priority="230" stopIfTrue="1">
      <formula>AND(OR($A26="COMPOSICAO",$A26="INSUMO",$A26&lt;&gt;""),$A26&lt;&gt;"")</formula>
    </cfRule>
  </conditionalFormatting>
  <conditionalFormatting sqref="C26">
    <cfRule type="expression" dxfId="22" priority="227" stopIfTrue="1">
      <formula>AND($A26&lt;&gt;"COMPOSICAO",$A26&lt;&gt;"INSUMO",$A26&lt;&gt;"")</formula>
    </cfRule>
    <cfRule type="expression" dxfId="21" priority="228" stopIfTrue="1">
      <formula>AND(OR($A26="COMPOSICAO",$A26="INSUMO",$A26&lt;&gt;""),$A26&lt;&gt;"")</formula>
    </cfRule>
  </conditionalFormatting>
  <conditionalFormatting sqref="C26">
    <cfRule type="expression" dxfId="20" priority="225" stopIfTrue="1">
      <formula>AND($A26&lt;&gt;"COMPOSICAO",$A26&lt;&gt;"INSUMO",$A26&lt;&gt;"")</formula>
    </cfRule>
    <cfRule type="expression" dxfId="19" priority="226" stopIfTrue="1">
      <formula>AND(OR($A26="COMPOSICAO",$A26="INSUMO",$A26&lt;&gt;""),$A26&lt;&gt;"")</formula>
    </cfRule>
  </conditionalFormatting>
  <conditionalFormatting sqref="C26">
    <cfRule type="expression" dxfId="18" priority="223" stopIfTrue="1">
      <formula>AND($A26&lt;&gt;"COMPOSICAO",$A26&lt;&gt;"INSUMO",$A26&lt;&gt;"")</formula>
    </cfRule>
    <cfRule type="expression" dxfId="17" priority="224" stopIfTrue="1">
      <formula>AND(OR($A26="COMPOSICAO",$A26="INSUMO",$A26&lt;&gt;""),$A26&lt;&gt;"")</formula>
    </cfRule>
  </conditionalFormatting>
  <conditionalFormatting sqref="C26">
    <cfRule type="expression" dxfId="16" priority="221" stopIfTrue="1">
      <formula>AND($A26&lt;&gt;"COMPOSICAO",$A26&lt;&gt;"INSUMO",$A26&lt;&gt;"")</formula>
    </cfRule>
    <cfRule type="expression" dxfId="15" priority="222" stopIfTrue="1">
      <formula>AND(OR($A26="COMPOSICAO",$A26="INSUMO",$A26&lt;&gt;""),$A26&lt;&gt;"")</formula>
    </cfRule>
  </conditionalFormatting>
  <conditionalFormatting sqref="A26:B26">
    <cfRule type="expression" dxfId="14" priority="219" stopIfTrue="1">
      <formula>AND($A26&lt;&gt;"COMPOSICAO",$A26&lt;&gt;"INSUMO",$A26&lt;&gt;"")</formula>
    </cfRule>
    <cfRule type="expression" dxfId="13" priority="220" stopIfTrue="1">
      <formula>AND(OR($A26="COMPOSICAO",$A26="INSUMO",$A26&lt;&gt;""),$A26&lt;&gt;"")</formula>
    </cfRule>
  </conditionalFormatting>
  <conditionalFormatting sqref="B26">
    <cfRule type="expression" dxfId="12" priority="217" stopIfTrue="1">
      <formula>AND($A26&lt;&gt;"COMPOSICAO",$A26&lt;&gt;"INSUMO",$A26&lt;&gt;"")</formula>
    </cfRule>
    <cfRule type="expression" dxfId="11" priority="218" stopIfTrue="1">
      <formula>AND(OR($A26="COMPOSICAO",$A26="INSUMO",$A26&lt;&gt;""),$A26&lt;&gt;"")</formula>
    </cfRule>
  </conditionalFormatting>
  <conditionalFormatting sqref="A26:B26">
    <cfRule type="expression" dxfId="10" priority="215" stopIfTrue="1">
      <formula>AND($A26&lt;&gt;"COMPOSICAO",$A26&lt;&gt;"INSUMO",$A26&lt;&gt;"")</formula>
    </cfRule>
    <cfRule type="expression" dxfId="9" priority="216" stopIfTrue="1">
      <formula>AND(OR($A26="COMPOSICAO",$A26="INSUMO",$A26&lt;&gt;""),$A26&lt;&gt;"")</formula>
    </cfRule>
  </conditionalFormatting>
  <conditionalFormatting sqref="A26:B26">
    <cfRule type="expression" dxfId="8" priority="213" stopIfTrue="1">
      <formula>AND($A26&lt;&gt;"COMPOSICAO",$A26&lt;&gt;"INSUMO",$A26&lt;&gt;"")</formula>
    </cfRule>
    <cfRule type="expression" dxfId="7" priority="214" stopIfTrue="1">
      <formula>AND(OR($A26="COMPOSICAO",$A26="INSUMO",$A26&lt;&gt;""),$A26&lt;&gt;"")</formula>
    </cfRule>
  </conditionalFormatting>
  <conditionalFormatting sqref="E18">
    <cfRule type="expression" dxfId="6" priority="39" stopIfTrue="1">
      <formula>AND($A18&lt;&gt;"COMPOSICAO",$A18&lt;&gt;"INSUMO",$A18&lt;&gt;"")</formula>
    </cfRule>
    <cfRule type="expression" dxfId="5" priority="40" stopIfTrue="1">
      <formula>AND(OR($A18="COMPOSICAO",$A18="INSUMO",$A18&lt;&gt;""),$A18&lt;&gt;"")</formula>
    </cfRule>
  </conditionalFormatting>
  <conditionalFormatting sqref="E26">
    <cfRule type="expression" dxfId="4" priority="37" stopIfTrue="1">
      <formula>AND($A26&lt;&gt;"COMPOSICAO",$A26&lt;&gt;"INSUMO",$A26&lt;&gt;"")</formula>
    </cfRule>
    <cfRule type="expression" dxfId="3" priority="38" stopIfTrue="1">
      <formula>AND(OR($A26="COMPOSICAO",$A26="INSUMO",$A26&lt;&gt;""),$A26&lt;&gt;"")</formula>
    </cfRule>
  </conditionalFormatting>
  <printOptions horizontalCentered="1"/>
  <pageMargins left="0.51181102362204722" right="0.51181102362204722" top="0.39370078740157483" bottom="0.39370078740157483" header="0.31496062992125984" footer="0.31496062992125984"/>
  <pageSetup paperSize="9" scale="51" fitToHeight="2" orientation="portrait" r:id="rId1"/>
  <headerFooter>
    <oddFooter>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37"/>
  <sheetViews>
    <sheetView showGridLines="0" view="pageBreakPreview" topLeftCell="A10" zoomScaleSheetLayoutView="100" workbookViewId="0">
      <selection activeCell="N27" sqref="N27"/>
    </sheetView>
  </sheetViews>
  <sheetFormatPr defaultColWidth="9.109375" defaultRowHeight="13.2" x14ac:dyDescent="0.25"/>
  <cols>
    <col min="1" max="1" width="25.88671875" style="1" customWidth="1"/>
    <col min="2" max="3" width="4.33203125" style="1" customWidth="1"/>
    <col min="4" max="4" width="9.109375" style="1"/>
    <col min="5" max="5" width="7.109375" style="1" customWidth="1"/>
    <col min="6" max="6" width="4.5546875" style="1" customWidth="1"/>
    <col min="7" max="7" width="6.109375" style="1" customWidth="1"/>
    <col min="8" max="8" width="24.44140625" style="1" customWidth="1"/>
    <col min="9" max="9" width="9" style="1" customWidth="1"/>
    <col min="10" max="10" width="9.109375" style="1" hidden="1" customWidth="1"/>
    <col min="11" max="16384" width="9.109375" style="1"/>
  </cols>
  <sheetData>
    <row r="1" spans="1:10" ht="12.75" customHeight="1" x14ac:dyDescent="0.25">
      <c r="A1" s="169" t="s">
        <v>122</v>
      </c>
      <c r="B1" s="170"/>
      <c r="C1" s="170"/>
      <c r="D1" s="170"/>
      <c r="E1" s="170"/>
      <c r="F1" s="170"/>
      <c r="G1" s="170"/>
      <c r="H1" s="170"/>
      <c r="I1" s="171"/>
      <c r="J1" s="42"/>
    </row>
    <row r="2" spans="1:10" ht="12.75" customHeight="1" x14ac:dyDescent="0.25">
      <c r="A2" s="172"/>
      <c r="B2" s="173"/>
      <c r="C2" s="173"/>
      <c r="D2" s="173"/>
      <c r="E2" s="173"/>
      <c r="F2" s="173"/>
      <c r="G2" s="173"/>
      <c r="H2" s="173"/>
      <c r="I2" s="174"/>
      <c r="J2" s="43"/>
    </row>
    <row r="3" spans="1:10" ht="13.5" customHeight="1" x14ac:dyDescent="0.25">
      <c r="A3" s="172"/>
      <c r="B3" s="173"/>
      <c r="C3" s="173"/>
      <c r="D3" s="173"/>
      <c r="E3" s="173"/>
      <c r="F3" s="173"/>
      <c r="G3" s="173"/>
      <c r="H3" s="173"/>
      <c r="I3" s="174"/>
      <c r="J3" s="43"/>
    </row>
    <row r="4" spans="1:10" ht="15" customHeight="1" thickBot="1" x14ac:dyDescent="0.3">
      <c r="A4" s="175"/>
      <c r="B4" s="176"/>
      <c r="C4" s="176"/>
      <c r="D4" s="176"/>
      <c r="E4" s="176"/>
      <c r="F4" s="176"/>
      <c r="G4" s="176"/>
      <c r="H4" s="176"/>
      <c r="I4" s="177"/>
      <c r="J4" s="43"/>
    </row>
    <row r="5" spans="1:10" ht="81" customHeight="1" x14ac:dyDescent="0.25">
      <c r="A5" s="189" t="str">
        <f>'[10]PLANILHA-GERAL'!A4</f>
        <v>Objeto: Reparo de danos decorrentes da chuva no municipio de Santa Luzia/MG</v>
      </c>
      <c r="B5" s="190"/>
      <c r="C5" s="190"/>
      <c r="D5" s="190"/>
      <c r="E5" s="190"/>
      <c r="F5" s="190"/>
      <c r="G5" s="190"/>
      <c r="H5" s="190"/>
      <c r="I5" s="191"/>
      <c r="J5" s="43"/>
    </row>
    <row r="6" spans="1:10" ht="14.4" thickBot="1" x14ac:dyDescent="0.3">
      <c r="A6" s="44" t="str">
        <f>PLANILHA_RECONSTRUÇÃO!A7:F7</f>
        <v>Belo Horizonte, 12 de Junho de 2023</v>
      </c>
      <c r="B6" s="45"/>
      <c r="C6" s="45"/>
      <c r="D6" s="45"/>
      <c r="E6" s="45"/>
      <c r="F6" s="45"/>
      <c r="G6" s="45"/>
      <c r="H6" s="45"/>
      <c r="I6" s="43"/>
      <c r="J6" s="43"/>
    </row>
    <row r="7" spans="1:10" ht="14.4" thickBot="1" x14ac:dyDescent="0.3">
      <c r="A7" s="192" t="s">
        <v>34</v>
      </c>
      <c r="B7" s="193"/>
      <c r="C7" s="193"/>
      <c r="D7" s="193"/>
      <c r="E7" s="193"/>
      <c r="F7" s="193"/>
      <c r="G7" s="193"/>
      <c r="H7" s="193"/>
      <c r="I7" s="194"/>
      <c r="J7" s="43"/>
    </row>
    <row r="8" spans="1:10" ht="14.4" thickBot="1" x14ac:dyDescent="0.3">
      <c r="A8" s="195" t="s">
        <v>13</v>
      </c>
      <c r="B8" s="196"/>
      <c r="C8" s="196"/>
      <c r="D8" s="196"/>
      <c r="E8" s="196"/>
      <c r="F8" s="196"/>
      <c r="G8" s="196"/>
      <c r="H8" s="196"/>
      <c r="I8" s="197"/>
      <c r="J8" s="43"/>
    </row>
    <row r="9" spans="1:10" ht="13.8" x14ac:dyDescent="0.25">
      <c r="A9" s="198" t="s">
        <v>14</v>
      </c>
      <c r="B9" s="200" t="s">
        <v>15</v>
      </c>
      <c r="C9" s="201"/>
      <c r="D9" s="201"/>
      <c r="E9" s="201"/>
      <c r="F9" s="201"/>
      <c r="G9" s="202"/>
      <c r="H9" s="206" t="s">
        <v>16</v>
      </c>
      <c r="I9" s="207"/>
      <c r="J9" s="43"/>
    </row>
    <row r="10" spans="1:10" ht="13.8" x14ac:dyDescent="0.25">
      <c r="A10" s="199"/>
      <c r="B10" s="203"/>
      <c r="C10" s="204"/>
      <c r="D10" s="204"/>
      <c r="E10" s="204"/>
      <c r="F10" s="204"/>
      <c r="G10" s="205"/>
      <c r="H10" s="208"/>
      <c r="I10" s="209"/>
      <c r="J10" s="43"/>
    </row>
    <row r="11" spans="1:10" ht="13.8" x14ac:dyDescent="0.25">
      <c r="A11" s="46" t="s">
        <v>17</v>
      </c>
      <c r="B11" s="47" t="s">
        <v>18</v>
      </c>
      <c r="C11" s="210">
        <v>3.7999999999999999E-2</v>
      </c>
      <c r="D11" s="210"/>
      <c r="E11" s="48" t="s">
        <v>19</v>
      </c>
      <c r="F11" s="210">
        <v>4.6699999999999998E-2</v>
      </c>
      <c r="G11" s="211"/>
      <c r="H11" s="49" t="s">
        <v>17</v>
      </c>
      <c r="I11" s="50">
        <v>4.6699999999999998E-2</v>
      </c>
      <c r="J11" s="43"/>
    </row>
    <row r="12" spans="1:10" ht="13.8" x14ac:dyDescent="0.25">
      <c r="A12" s="51" t="s">
        <v>20</v>
      </c>
      <c r="B12" s="52" t="s">
        <v>18</v>
      </c>
      <c r="C12" s="212">
        <v>3.2000000000000002E-3</v>
      </c>
      <c r="D12" s="212"/>
      <c r="E12" s="53" t="s">
        <v>19</v>
      </c>
      <c r="F12" s="212">
        <v>7.4000000000000003E-3</v>
      </c>
      <c r="G12" s="213"/>
      <c r="H12" s="54" t="s">
        <v>20</v>
      </c>
      <c r="I12" s="55">
        <v>7.4000000000000003E-3</v>
      </c>
      <c r="J12" s="43"/>
    </row>
    <row r="13" spans="1:10" ht="13.8" x14ac:dyDescent="0.25">
      <c r="A13" s="51" t="s">
        <v>21</v>
      </c>
      <c r="B13" s="52" t="s">
        <v>18</v>
      </c>
      <c r="C13" s="212">
        <v>5.0000000000000001E-3</v>
      </c>
      <c r="D13" s="212"/>
      <c r="E13" s="53" t="s">
        <v>19</v>
      </c>
      <c r="F13" s="212">
        <v>9.7000000000000003E-3</v>
      </c>
      <c r="G13" s="213"/>
      <c r="H13" s="54" t="s">
        <v>21</v>
      </c>
      <c r="I13" s="55">
        <v>5.5999999999999999E-3</v>
      </c>
      <c r="J13" s="43"/>
    </row>
    <row r="14" spans="1:10" ht="13.8" x14ac:dyDescent="0.25">
      <c r="A14" s="51" t="s">
        <v>22</v>
      </c>
      <c r="B14" s="52" t="s">
        <v>18</v>
      </c>
      <c r="C14" s="212">
        <v>1.0200000000000001E-2</v>
      </c>
      <c r="D14" s="212"/>
      <c r="E14" s="53" t="s">
        <v>19</v>
      </c>
      <c r="F14" s="212">
        <v>1.21E-2</v>
      </c>
      <c r="G14" s="213"/>
      <c r="H14" s="54" t="s">
        <v>22</v>
      </c>
      <c r="I14" s="55">
        <v>1.21E-2</v>
      </c>
      <c r="J14" s="43"/>
    </row>
    <row r="15" spans="1:10" ht="13.8" x14ac:dyDescent="0.25">
      <c r="A15" s="51" t="s">
        <v>23</v>
      </c>
      <c r="B15" s="52" t="s">
        <v>18</v>
      </c>
      <c r="C15" s="212">
        <v>6.6400000000000001E-2</v>
      </c>
      <c r="D15" s="212"/>
      <c r="E15" s="53" t="s">
        <v>19</v>
      </c>
      <c r="F15" s="212">
        <v>8.6900000000000005E-2</v>
      </c>
      <c r="G15" s="213"/>
      <c r="H15" s="54" t="s">
        <v>23</v>
      </c>
      <c r="I15" s="55">
        <v>8.6900000000000005E-2</v>
      </c>
      <c r="J15" s="43"/>
    </row>
    <row r="16" spans="1:10" ht="13.8" x14ac:dyDescent="0.25">
      <c r="A16" s="51" t="s">
        <v>31</v>
      </c>
      <c r="B16" s="52" t="s">
        <v>18</v>
      </c>
      <c r="C16" s="212">
        <v>0.02</v>
      </c>
      <c r="D16" s="212"/>
      <c r="E16" s="53" t="s">
        <v>19</v>
      </c>
      <c r="F16" s="212">
        <v>0.05</v>
      </c>
      <c r="G16" s="213"/>
      <c r="H16" s="56" t="s">
        <v>24</v>
      </c>
      <c r="I16" s="55">
        <v>2.5000000000000001E-2</v>
      </c>
      <c r="J16" s="43"/>
    </row>
    <row r="17" spans="1:10" ht="13.8" x14ac:dyDescent="0.25">
      <c r="A17" s="51" t="s">
        <v>32</v>
      </c>
      <c r="B17" s="52"/>
      <c r="C17" s="212"/>
      <c r="D17" s="212"/>
      <c r="E17" s="53"/>
      <c r="F17" s="212">
        <v>3.6499999999999998E-2</v>
      </c>
      <c r="G17" s="213"/>
      <c r="H17" s="56" t="s">
        <v>32</v>
      </c>
      <c r="I17" s="55">
        <v>3.6499999999999998E-2</v>
      </c>
      <c r="J17" s="43"/>
    </row>
    <row r="18" spans="1:10" ht="13.8" x14ac:dyDescent="0.25">
      <c r="A18" s="57" t="s">
        <v>33</v>
      </c>
      <c r="B18" s="58"/>
      <c r="C18" s="220">
        <v>0</v>
      </c>
      <c r="D18" s="220"/>
      <c r="E18" s="59" t="s">
        <v>26</v>
      </c>
      <c r="F18" s="220">
        <v>4.4999999999999998E-2</v>
      </c>
      <c r="G18" s="221"/>
      <c r="H18" s="60" t="s">
        <v>25</v>
      </c>
      <c r="I18" s="61">
        <v>0</v>
      </c>
      <c r="J18" s="43"/>
    </row>
    <row r="19" spans="1:10" ht="13.8" x14ac:dyDescent="0.25">
      <c r="A19" s="222" t="s">
        <v>27</v>
      </c>
      <c r="B19" s="223"/>
      <c r="C19" s="223"/>
      <c r="D19" s="223"/>
      <c r="E19" s="223"/>
      <c r="F19" s="223"/>
      <c r="G19" s="223"/>
      <c r="H19" s="223"/>
      <c r="I19" s="224"/>
      <c r="J19" s="43"/>
    </row>
    <row r="20" spans="1:10" ht="13.8" x14ac:dyDescent="0.25">
      <c r="A20" s="46" t="s">
        <v>17</v>
      </c>
      <c r="B20" s="217" t="s">
        <v>28</v>
      </c>
      <c r="C20" s="218"/>
      <c r="D20" s="218"/>
      <c r="E20" s="218"/>
      <c r="F20" s="218"/>
      <c r="G20" s="218"/>
      <c r="H20" s="218"/>
      <c r="I20" s="219"/>
      <c r="J20" s="43"/>
    </row>
    <row r="21" spans="1:10" ht="13.8" x14ac:dyDescent="0.25">
      <c r="A21" s="51" t="s">
        <v>20</v>
      </c>
      <c r="B21" s="214" t="s">
        <v>28</v>
      </c>
      <c r="C21" s="215"/>
      <c r="D21" s="215"/>
      <c r="E21" s="215"/>
      <c r="F21" s="215"/>
      <c r="G21" s="215"/>
      <c r="H21" s="215"/>
      <c r="I21" s="216"/>
      <c r="J21" s="43"/>
    </row>
    <row r="22" spans="1:10" ht="13.8" x14ac:dyDescent="0.25">
      <c r="A22" s="51" t="s">
        <v>21</v>
      </c>
      <c r="B22" s="214" t="s">
        <v>28</v>
      </c>
      <c r="C22" s="215"/>
      <c r="D22" s="215"/>
      <c r="E22" s="215"/>
      <c r="F22" s="215"/>
      <c r="G22" s="215"/>
      <c r="H22" s="215"/>
      <c r="I22" s="216"/>
      <c r="J22" s="43"/>
    </row>
    <row r="23" spans="1:10" ht="13.8" x14ac:dyDescent="0.25">
      <c r="A23" s="51" t="s">
        <v>22</v>
      </c>
      <c r="B23" s="214" t="s">
        <v>28</v>
      </c>
      <c r="C23" s="215"/>
      <c r="D23" s="215"/>
      <c r="E23" s="215"/>
      <c r="F23" s="215"/>
      <c r="G23" s="215"/>
      <c r="H23" s="215"/>
      <c r="I23" s="216"/>
      <c r="J23" s="43"/>
    </row>
    <row r="24" spans="1:10" ht="13.8" x14ac:dyDescent="0.25">
      <c r="A24" s="51" t="s">
        <v>23</v>
      </c>
      <c r="B24" s="214" t="s">
        <v>28</v>
      </c>
      <c r="C24" s="215"/>
      <c r="D24" s="215"/>
      <c r="E24" s="215"/>
      <c r="F24" s="215"/>
      <c r="G24" s="215"/>
      <c r="H24" s="215"/>
      <c r="I24" s="216"/>
      <c r="J24" s="43"/>
    </row>
    <row r="25" spans="1:10" ht="13.8" x14ac:dyDescent="0.25">
      <c r="A25" s="51" t="s">
        <v>24</v>
      </c>
      <c r="B25" s="214" t="s">
        <v>28</v>
      </c>
      <c r="C25" s="215"/>
      <c r="D25" s="215"/>
      <c r="E25" s="215"/>
      <c r="F25" s="215"/>
      <c r="G25" s="215"/>
      <c r="H25" s="215"/>
      <c r="I25" s="216"/>
      <c r="J25" s="43"/>
    </row>
    <row r="26" spans="1:10" ht="13.8" x14ac:dyDescent="0.25">
      <c r="A26" s="57" t="s">
        <v>25</v>
      </c>
      <c r="B26" s="230" t="s">
        <v>28</v>
      </c>
      <c r="C26" s="231"/>
      <c r="D26" s="231"/>
      <c r="E26" s="231"/>
      <c r="F26" s="231"/>
      <c r="G26" s="231"/>
      <c r="H26" s="231"/>
      <c r="I26" s="232"/>
      <c r="J26" s="43"/>
    </row>
    <row r="27" spans="1:10" ht="14.4" thickBot="1" x14ac:dyDescent="0.3">
      <c r="A27" s="62" t="s">
        <v>29</v>
      </c>
      <c r="B27" s="226" t="s">
        <v>30</v>
      </c>
      <c r="C27" s="227"/>
      <c r="D27" s="227"/>
      <c r="E27" s="227"/>
      <c r="F27" s="227"/>
      <c r="G27" s="227"/>
      <c r="H27" s="228"/>
      <c r="I27" s="41">
        <f>((1+I11+I12+I13)*(1+I14)*(1+I15))/(1-(I16+I18+I17))-1</f>
        <v>0.24211461262972844</v>
      </c>
      <c r="J27" s="43"/>
    </row>
    <row r="28" spans="1:10" ht="13.8" x14ac:dyDescent="0.25">
      <c r="A28" s="229"/>
      <c r="B28" s="229"/>
      <c r="C28" s="229"/>
      <c r="D28" s="229"/>
      <c r="E28" s="229"/>
      <c r="F28" s="229"/>
      <c r="G28" s="229"/>
      <c r="H28" s="229"/>
      <c r="I28" s="229"/>
      <c r="J28" s="42"/>
    </row>
    <row r="29" spans="1:10" ht="13.8" x14ac:dyDescent="0.25">
      <c r="A29" s="225"/>
      <c r="B29" s="225"/>
      <c r="C29" s="225"/>
      <c r="D29" s="225"/>
      <c r="E29" s="225"/>
      <c r="F29" s="225"/>
      <c r="G29" s="225"/>
      <c r="H29" s="225"/>
      <c r="I29" s="225"/>
      <c r="J29" s="43"/>
    </row>
    <row r="30" spans="1:10" s="114" customFormat="1" ht="13.8" x14ac:dyDescent="0.25">
      <c r="C30" s="123"/>
    </row>
    <row r="31" spans="1:10" s="111" customFormat="1" ht="13.8" x14ac:dyDescent="0.3">
      <c r="A31" s="137"/>
      <c r="B31" s="137"/>
      <c r="C31" s="137"/>
      <c r="D31" s="137"/>
      <c r="E31" s="137"/>
      <c r="F31" s="137"/>
      <c r="G31" s="137"/>
      <c r="H31" s="137"/>
      <c r="I31" s="137"/>
    </row>
    <row r="32" spans="1:10" s="143" customFormat="1" ht="14.4" x14ac:dyDescent="0.3">
      <c r="F32" s="144"/>
      <c r="G32" s="140"/>
      <c r="H32" s="140"/>
      <c r="I32" s="140"/>
    </row>
    <row r="33" spans="1:10" s="143" customFormat="1" ht="14.4" x14ac:dyDescent="0.3">
      <c r="F33" s="144"/>
      <c r="G33" s="140"/>
      <c r="H33" s="140"/>
      <c r="I33" s="140"/>
    </row>
    <row r="34" spans="1:10" s="143" customFormat="1" ht="14.4" x14ac:dyDescent="0.3">
      <c r="F34" s="144"/>
      <c r="G34" s="140"/>
      <c r="H34" s="140"/>
      <c r="I34" s="140"/>
    </row>
    <row r="35" spans="1:10" s="143" customFormat="1" ht="14.4" x14ac:dyDescent="0.3">
      <c r="F35" s="144"/>
      <c r="G35" s="140"/>
      <c r="H35" s="140"/>
      <c r="I35" s="140"/>
    </row>
    <row r="36" spans="1:10" s="143" customFormat="1" ht="14.4" x14ac:dyDescent="0.3">
      <c r="F36" s="144"/>
      <c r="G36" s="140"/>
      <c r="H36" s="140"/>
      <c r="I36" s="140"/>
    </row>
    <row r="37" spans="1:10" ht="14.4" thickBot="1" x14ac:dyDescent="0.3">
      <c r="A37" s="225"/>
      <c r="B37" s="225"/>
      <c r="C37" s="225"/>
      <c r="D37" s="225"/>
      <c r="E37" s="225"/>
      <c r="F37" s="225"/>
      <c r="G37" s="225"/>
      <c r="H37" s="225"/>
      <c r="I37" s="225"/>
      <c r="J37" s="63"/>
    </row>
  </sheetData>
  <mergeCells count="35">
    <mergeCell ref="A19:I19"/>
    <mergeCell ref="A37:I37"/>
    <mergeCell ref="B27:H27"/>
    <mergeCell ref="A28:I28"/>
    <mergeCell ref="A29:I29"/>
    <mergeCell ref="B26:I26"/>
    <mergeCell ref="B25:I25"/>
    <mergeCell ref="C14:D14"/>
    <mergeCell ref="F14:G14"/>
    <mergeCell ref="C15:D15"/>
    <mergeCell ref="F15:G15"/>
    <mergeCell ref="C16:D16"/>
    <mergeCell ref="F16:G16"/>
    <mergeCell ref="B20:I20"/>
    <mergeCell ref="B21:I21"/>
    <mergeCell ref="B22:I22"/>
    <mergeCell ref="B23:I23"/>
    <mergeCell ref="B24:I24"/>
    <mergeCell ref="C17:D17"/>
    <mergeCell ref="F17:G17"/>
    <mergeCell ref="C18:D18"/>
    <mergeCell ref="F18:G18"/>
    <mergeCell ref="C11:D11"/>
    <mergeCell ref="F11:G11"/>
    <mergeCell ref="C12:D12"/>
    <mergeCell ref="F12:G12"/>
    <mergeCell ref="C13:D13"/>
    <mergeCell ref="F13:G13"/>
    <mergeCell ref="A1:I4"/>
    <mergeCell ref="A5:I5"/>
    <mergeCell ref="A7:I7"/>
    <mergeCell ref="A8:I8"/>
    <mergeCell ref="A9:A10"/>
    <mergeCell ref="B9:G10"/>
    <mergeCell ref="H9:I10"/>
  </mergeCells>
  <conditionalFormatting sqref="I11:I17">
    <cfRule type="cellIs" dxfId="2" priority="2" stopIfTrue="1" operator="notBetween">
      <formula>C11</formula>
      <formula>F11</formula>
    </cfRule>
  </conditionalFormatting>
  <conditionalFormatting sqref="I18">
    <cfRule type="expression" dxfId="1" priority="1" stopIfTrue="1">
      <formula>$L$18&lt;&gt;0</formula>
    </cfRule>
  </conditionalFormatting>
  <dataValidations count="2">
    <dataValidation allowBlank="1" showInputMessage="1" showErrorMessage="1" promptTitle="Encargos sociais" prompt="Para encargos sociais desonerados usar 2%." sqref="I18" xr:uid="{00000000-0002-0000-0200-000000000000}"/>
    <dataValidation allowBlank="1" showInputMessage="1" showErrorMessage="1" promptTitle="Fórnula TCU Acórdão 2622/2013" prompt="Rodovias, ferrovias, obras urbanas" sqref="B27:H27" xr:uid="{00000000-0002-0000-0200-000001000000}"/>
  </dataValidations>
  <printOptions horizontalCentered="1"/>
  <pageMargins left="0.31496062992125984" right="0.51181102362204722" top="0.59055118110236227" bottom="0.78740157480314965" header="0.31496062992125984" footer="0.31496062992125984"/>
  <pageSetup paperSize="9" scale="9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39"/>
  <sheetViews>
    <sheetView showGridLines="0" showZeros="0" tabSelected="1" view="pageBreakPreview" zoomScale="70" zoomScaleSheetLayoutView="70" workbookViewId="0">
      <selection activeCell="D19" sqref="D19"/>
    </sheetView>
  </sheetViews>
  <sheetFormatPr defaultColWidth="9.109375" defaultRowHeight="13.8" x14ac:dyDescent="0.25"/>
  <cols>
    <col min="1" max="1" width="10.33203125" style="114" customWidth="1"/>
    <col min="2" max="2" width="53.44140625" style="114" customWidth="1"/>
    <col min="3" max="3" width="23.44140625" style="123" bestFit="1" customWidth="1"/>
    <col min="4" max="5" width="17.33203125" style="114" bestFit="1" customWidth="1"/>
    <col min="6" max="6" width="17.88671875" style="114" bestFit="1" customWidth="1"/>
    <col min="7" max="7" width="18.33203125" style="114" bestFit="1" customWidth="1"/>
    <col min="8" max="8" width="17.88671875" style="114" bestFit="1" customWidth="1"/>
    <col min="9" max="9" width="18.33203125" style="114" bestFit="1" customWidth="1"/>
    <col min="10" max="10" width="9.109375" style="114"/>
    <col min="11" max="11" width="10.5546875" style="114" customWidth="1"/>
    <col min="12" max="16384" width="9.109375" style="114"/>
  </cols>
  <sheetData>
    <row r="1" spans="1:12" s="111" customFormat="1" x14ac:dyDescent="0.3">
      <c r="A1" s="240" t="s">
        <v>122</v>
      </c>
      <c r="B1" s="241"/>
      <c r="C1" s="241"/>
      <c r="D1" s="241"/>
      <c r="E1" s="241"/>
      <c r="F1" s="241"/>
      <c r="G1" s="241"/>
      <c r="H1" s="241"/>
      <c r="I1" s="242"/>
    </row>
    <row r="2" spans="1:12" s="111" customFormat="1" x14ac:dyDescent="0.3">
      <c r="A2" s="243"/>
      <c r="B2" s="244"/>
      <c r="C2" s="244"/>
      <c r="D2" s="244"/>
      <c r="E2" s="244"/>
      <c r="F2" s="244"/>
      <c r="G2" s="244"/>
      <c r="H2" s="244"/>
      <c r="I2" s="245"/>
    </row>
    <row r="3" spans="1:12" s="111" customFormat="1" ht="30" customHeight="1" thickBot="1" x14ac:dyDescent="0.35">
      <c r="A3" s="246"/>
      <c r="B3" s="247"/>
      <c r="C3" s="247"/>
      <c r="D3" s="247"/>
      <c r="E3" s="247"/>
      <c r="F3" s="247"/>
      <c r="G3" s="247"/>
      <c r="H3" s="247"/>
      <c r="I3" s="248"/>
    </row>
    <row r="4" spans="1:12" s="111" customFormat="1" x14ac:dyDescent="0.3">
      <c r="A4" s="249" t="str">
        <f>'[11]ORC. RUA CHINA'!A3:D3</f>
        <v>Objeto: Reparo de danos decorrentes da chuva no municipio de Santa Luzia/MG</v>
      </c>
      <c r="B4" s="250"/>
      <c r="C4" s="250"/>
      <c r="D4" s="250"/>
      <c r="E4" s="250"/>
      <c r="F4" s="250"/>
      <c r="G4" s="250"/>
      <c r="H4" s="250"/>
      <c r="I4" s="251"/>
    </row>
    <row r="5" spans="1:12" s="111" customFormat="1" x14ac:dyDescent="0.3">
      <c r="A5" s="252"/>
      <c r="B5" s="253"/>
      <c r="C5" s="253"/>
      <c r="D5" s="253"/>
      <c r="E5" s="253"/>
      <c r="F5" s="253"/>
      <c r="G5" s="253"/>
      <c r="H5" s="253"/>
      <c r="I5" s="254"/>
    </row>
    <row r="6" spans="1:12" s="111" customFormat="1" ht="14.4" thickBot="1" x14ac:dyDescent="0.35">
      <c r="A6" s="255" t="str">
        <f>PLANILHA_RECONSTRUÇÃO!A7</f>
        <v>Belo Horizonte, 12 de Junho de 2023</v>
      </c>
      <c r="B6" s="256"/>
      <c r="C6" s="112"/>
      <c r="I6" s="113"/>
    </row>
    <row r="7" spans="1:12" s="111" customFormat="1" ht="14.4" thickBot="1" x14ac:dyDescent="0.35">
      <c r="A7" s="257" t="s">
        <v>121</v>
      </c>
      <c r="B7" s="258"/>
      <c r="C7" s="258"/>
      <c r="D7" s="258"/>
      <c r="E7" s="258"/>
      <c r="F7" s="258"/>
      <c r="G7" s="258"/>
      <c r="H7" s="258"/>
      <c r="I7" s="259"/>
    </row>
    <row r="8" spans="1:12" x14ac:dyDescent="0.25">
      <c r="A8" s="260" t="s">
        <v>53</v>
      </c>
      <c r="B8" s="260" t="s">
        <v>114</v>
      </c>
      <c r="C8" s="262" t="s">
        <v>115</v>
      </c>
      <c r="D8" s="264" t="s">
        <v>116</v>
      </c>
      <c r="E8" s="265"/>
      <c r="F8" s="265"/>
      <c r="G8" s="265"/>
      <c r="H8" s="265"/>
      <c r="I8" s="266"/>
    </row>
    <row r="9" spans="1:12" x14ac:dyDescent="0.25">
      <c r="A9" s="261"/>
      <c r="B9" s="261"/>
      <c r="C9" s="263"/>
      <c r="D9" s="115">
        <v>30</v>
      </c>
      <c r="E9" s="115">
        <v>60</v>
      </c>
      <c r="F9" s="115">
        <v>90</v>
      </c>
      <c r="G9" s="115">
        <v>120</v>
      </c>
      <c r="H9" s="115">
        <v>150</v>
      </c>
      <c r="I9" s="115">
        <v>180</v>
      </c>
    </row>
    <row r="10" spans="1:12" x14ac:dyDescent="0.25">
      <c r="A10" s="116"/>
      <c r="B10" s="117"/>
      <c r="C10" s="118"/>
      <c r="D10" s="119"/>
      <c r="E10" s="119"/>
      <c r="F10" s="119"/>
      <c r="G10" s="119"/>
      <c r="H10" s="119"/>
      <c r="I10" s="119"/>
    </row>
    <row r="11" spans="1:12" x14ac:dyDescent="0.25">
      <c r="A11" s="120">
        <v>1</v>
      </c>
      <c r="B11" s="121" t="str">
        <f>VLOOKUP(A11,PLANILHA_RECONSTRUÇÃO!$A$12:$I$32,4,FALSE)</f>
        <v>SERVIÇOS PRELIMINARES</v>
      </c>
      <c r="C11" s="121">
        <f>VLOOKUP(A11,PLANILHA_RECONSTRUÇÃO!$A$12:$I$32,9,FALSE)</f>
        <v>7044.9000000000005</v>
      </c>
      <c r="D11" s="122">
        <v>1</v>
      </c>
      <c r="E11" s="122"/>
      <c r="F11" s="122"/>
      <c r="G11" s="122"/>
      <c r="H11" s="122"/>
      <c r="I11" s="122"/>
      <c r="K11" s="123"/>
      <c r="L11" s="123"/>
    </row>
    <row r="12" spans="1:12" x14ac:dyDescent="0.25">
      <c r="A12" s="124"/>
      <c r="B12" s="125"/>
      <c r="C12" s="126"/>
      <c r="D12" s="127">
        <f>D$11*$C$11</f>
        <v>7044.9000000000005</v>
      </c>
      <c r="E12" s="127">
        <f t="shared" ref="E12:I12" si="0">E$11*$C$11</f>
        <v>0</v>
      </c>
      <c r="F12" s="127">
        <f t="shared" si="0"/>
        <v>0</v>
      </c>
      <c r="G12" s="127">
        <f t="shared" si="0"/>
        <v>0</v>
      </c>
      <c r="H12" s="127">
        <f t="shared" si="0"/>
        <v>0</v>
      </c>
      <c r="I12" s="127">
        <f t="shared" si="0"/>
        <v>0</v>
      </c>
      <c r="K12" s="123"/>
      <c r="L12" s="123"/>
    </row>
    <row r="13" spans="1:12" x14ac:dyDescent="0.25">
      <c r="A13" s="120">
        <v>2</v>
      </c>
      <c r="B13" s="121" t="str">
        <f>VLOOKUP(A13,PLANILHA_RECONSTRUÇÃO!$A$12:$I$32,4,FALSE)</f>
        <v>TOPOGRAFIA</v>
      </c>
      <c r="C13" s="121">
        <f>VLOOKUP(A13,PLANILHA_RECONSTRUÇÃO!$A$12:$I$32,9,FALSE)</f>
        <v>2399.21</v>
      </c>
      <c r="D13" s="122">
        <v>1</v>
      </c>
      <c r="E13" s="122"/>
      <c r="F13" s="122"/>
      <c r="G13" s="122"/>
      <c r="H13" s="122"/>
      <c r="I13" s="122"/>
      <c r="K13" s="123"/>
      <c r="L13" s="123"/>
    </row>
    <row r="14" spans="1:12" x14ac:dyDescent="0.25">
      <c r="A14" s="124"/>
      <c r="B14" s="125"/>
      <c r="C14" s="126"/>
      <c r="D14" s="127">
        <f>D$13*$C$13</f>
        <v>2399.21</v>
      </c>
      <c r="E14" s="127">
        <f t="shared" ref="E14:I14" si="1">E$13*$C$13</f>
        <v>0</v>
      </c>
      <c r="F14" s="127">
        <f t="shared" si="1"/>
        <v>0</v>
      </c>
      <c r="G14" s="127">
        <f t="shared" si="1"/>
        <v>0</v>
      </c>
      <c r="H14" s="127">
        <f t="shared" si="1"/>
        <v>0</v>
      </c>
      <c r="I14" s="127">
        <f t="shared" si="1"/>
        <v>0</v>
      </c>
      <c r="K14" s="123"/>
      <c r="L14" s="123"/>
    </row>
    <row r="15" spans="1:12" x14ac:dyDescent="0.25">
      <c r="A15" s="120">
        <v>3</v>
      </c>
      <c r="B15" s="121" t="str">
        <f>VLOOKUP(A15,PLANILHA_RECONSTRUÇÃO!$A$12:$I$32,4,FALSE)</f>
        <v>TRABALHOS EM TERRA</v>
      </c>
      <c r="C15" s="121">
        <f>VLOOKUP(A15,PLANILHA_RECONSTRUÇÃO!$A$12:$I$32,9,FALSE)</f>
        <v>145757.60999999999</v>
      </c>
      <c r="D15" s="122"/>
      <c r="E15" s="122">
        <v>0.5</v>
      </c>
      <c r="F15" s="122">
        <v>0.5</v>
      </c>
      <c r="G15" s="122"/>
      <c r="H15" s="122"/>
      <c r="I15" s="122"/>
      <c r="K15" s="123"/>
      <c r="L15" s="123"/>
    </row>
    <row r="16" spans="1:12" x14ac:dyDescent="0.25">
      <c r="A16" s="124"/>
      <c r="B16" s="125"/>
      <c r="C16" s="126"/>
      <c r="D16" s="127">
        <f>D$15*$C$15</f>
        <v>0</v>
      </c>
      <c r="E16" s="127">
        <f t="shared" ref="E16:I16" si="2">E$15*$C$15</f>
        <v>72878.804999999993</v>
      </c>
      <c r="F16" s="127">
        <f t="shared" si="2"/>
        <v>72878.804999999993</v>
      </c>
      <c r="G16" s="127">
        <f t="shared" si="2"/>
        <v>0</v>
      </c>
      <c r="H16" s="127">
        <f t="shared" si="2"/>
        <v>0</v>
      </c>
      <c r="I16" s="127">
        <f t="shared" si="2"/>
        <v>0</v>
      </c>
      <c r="K16" s="123"/>
      <c r="L16" s="123"/>
    </row>
    <row r="17" spans="1:12" x14ac:dyDescent="0.25">
      <c r="A17" s="120">
        <v>4</v>
      </c>
      <c r="B17" s="121" t="str">
        <f>VLOOKUP(A17,PLANILHA_RECONSTRUÇÃO!$A$12:$I$32,4,FALSE)</f>
        <v>CONTENÇÕES</v>
      </c>
      <c r="C17" s="121">
        <f>VLOOKUP(A17,PLANILHA_RECONSTRUÇÃO!$A$12:$I$32,9,FALSE)</f>
        <v>1042515.49</v>
      </c>
      <c r="D17" s="122"/>
      <c r="E17" s="122"/>
      <c r="F17" s="122">
        <v>0.25</v>
      </c>
      <c r="G17" s="122">
        <v>0.5</v>
      </c>
      <c r="H17" s="122">
        <v>0.25</v>
      </c>
      <c r="I17" s="122"/>
      <c r="K17" s="128"/>
      <c r="L17" s="123"/>
    </row>
    <row r="18" spans="1:12" x14ac:dyDescent="0.25">
      <c r="A18" s="124"/>
      <c r="B18" s="125"/>
      <c r="C18" s="126"/>
      <c r="D18" s="127">
        <f>D$17*$C$17</f>
        <v>0</v>
      </c>
      <c r="E18" s="127">
        <f t="shared" ref="E18:I18" si="3">E$17*$C$17</f>
        <v>0</v>
      </c>
      <c r="F18" s="127">
        <f t="shared" si="3"/>
        <v>260628.8725</v>
      </c>
      <c r="G18" s="127">
        <f t="shared" si="3"/>
        <v>521257.745</v>
      </c>
      <c r="H18" s="127">
        <f t="shared" si="3"/>
        <v>260628.8725</v>
      </c>
      <c r="I18" s="127">
        <f t="shared" si="3"/>
        <v>0</v>
      </c>
      <c r="K18" s="129"/>
    </row>
    <row r="19" spans="1:12" x14ac:dyDescent="0.25">
      <c r="A19" s="120">
        <v>5</v>
      </c>
      <c r="B19" s="121" t="str">
        <f>VLOOKUP(A19,PLANILHA_RECONSTRUÇÃO!$A$12:$I$32,4,FALSE)</f>
        <v>DRENAGEM</v>
      </c>
      <c r="C19" s="121">
        <f>VLOOKUP(A19,PLANILHA_RECONSTRUÇÃO!$A$12:$I$32,9,FALSE)</f>
        <v>2333.31</v>
      </c>
      <c r="D19" s="122"/>
      <c r="E19" s="122"/>
      <c r="F19" s="122"/>
      <c r="G19" s="122"/>
      <c r="H19" s="122">
        <v>0</v>
      </c>
      <c r="I19" s="122">
        <v>1</v>
      </c>
      <c r="K19" s="123"/>
      <c r="L19" s="123"/>
    </row>
    <row r="20" spans="1:12" x14ac:dyDescent="0.25">
      <c r="A20" s="130"/>
      <c r="B20" s="131"/>
      <c r="C20" s="132"/>
      <c r="D20" s="127">
        <f>D$19*$C$19</f>
        <v>0</v>
      </c>
      <c r="E20" s="127">
        <f t="shared" ref="E20:I20" si="4">E$19*$C$19</f>
        <v>0</v>
      </c>
      <c r="F20" s="127">
        <f t="shared" si="4"/>
        <v>0</v>
      </c>
      <c r="G20" s="127">
        <f t="shared" si="4"/>
        <v>0</v>
      </c>
      <c r="H20" s="127">
        <f t="shared" si="4"/>
        <v>0</v>
      </c>
      <c r="I20" s="127">
        <f t="shared" si="4"/>
        <v>2333.31</v>
      </c>
      <c r="K20" s="123"/>
      <c r="L20" s="123"/>
    </row>
    <row r="21" spans="1:12" x14ac:dyDescent="0.25">
      <c r="A21" s="120">
        <v>6</v>
      </c>
      <c r="B21" s="121" t="str">
        <f>VLOOKUP(A21,PLANILHA_RECONSTRUÇÃO!$A$12:$I$32,4,FALSE)</f>
        <v>SERVIÇOS COMPLEMENTARES</v>
      </c>
      <c r="C21" s="121">
        <f>VLOOKUP(A21,PLANILHA_RECONSTRUÇÃO!$A$12:$I$32,9,FALSE)</f>
        <v>2752.68</v>
      </c>
      <c r="D21" s="122"/>
      <c r="E21" s="122"/>
      <c r="F21" s="122"/>
      <c r="G21" s="122"/>
      <c r="H21" s="122"/>
      <c r="I21" s="122">
        <v>1</v>
      </c>
      <c r="K21" s="123"/>
      <c r="L21" s="123"/>
    </row>
    <row r="22" spans="1:12" x14ac:dyDescent="0.25">
      <c r="A22" s="130"/>
      <c r="B22" s="131"/>
      <c r="C22" s="132"/>
      <c r="D22" s="127">
        <f>D$21*$C$21</f>
        <v>0</v>
      </c>
      <c r="E22" s="127">
        <f t="shared" ref="E22:I22" si="5">E$21*$C$21</f>
        <v>0</v>
      </c>
      <c r="F22" s="127">
        <f t="shared" si="5"/>
        <v>0</v>
      </c>
      <c r="G22" s="127">
        <f t="shared" si="5"/>
        <v>0</v>
      </c>
      <c r="H22" s="127">
        <f t="shared" si="5"/>
        <v>0</v>
      </c>
      <c r="I22" s="127">
        <f t="shared" si="5"/>
        <v>2752.68</v>
      </c>
      <c r="K22" s="123"/>
      <c r="L22" s="123"/>
    </row>
    <row r="23" spans="1:12" x14ac:dyDescent="0.25">
      <c r="A23" s="120">
        <v>7</v>
      </c>
      <c r="B23" s="121" t="str">
        <f>VLOOKUP(A23,PLANILHA_RECONSTRUÇÃO!$A$12:$I$32,4,FALSE)</f>
        <v>ADMINISTRAÇÃO LOCAL</v>
      </c>
      <c r="C23" s="121">
        <f>VLOOKUP(A23,PLANILHA_RECONSTRUÇÃO!$A$12:$I$32,9,FALSE)</f>
        <v>130099.67</v>
      </c>
      <c r="D23" s="122">
        <v>7.0308673592814229E-3</v>
      </c>
      <c r="E23" s="122">
        <v>4.580768534087408E-2</v>
      </c>
      <c r="F23" s="122">
        <v>0.2698932814018058</v>
      </c>
      <c r="G23" s="122">
        <v>0.4481711921218634</v>
      </c>
      <c r="H23" s="122">
        <v>0.2240855960609317</v>
      </c>
      <c r="I23" s="122">
        <v>5.011377715243525E-3</v>
      </c>
      <c r="K23" s="123"/>
      <c r="L23" s="123"/>
    </row>
    <row r="24" spans="1:12" x14ac:dyDescent="0.25">
      <c r="A24" s="130"/>
      <c r="B24" s="131"/>
      <c r="C24" s="132"/>
      <c r="D24" s="127">
        <f>D$23*$C$23</f>
        <v>914.71352325628459</v>
      </c>
      <c r="E24" s="127">
        <f t="shared" ref="E24:I24" si="6">E$23*$C$23</f>
        <v>5959.5647463115556</v>
      </c>
      <c r="F24" s="127">
        <f t="shared" si="6"/>
        <v>35113.026845592074</v>
      </c>
      <c r="G24" s="127">
        <f t="shared" si="6"/>
        <v>58306.924198561028</v>
      </c>
      <c r="H24" s="127">
        <f t="shared" si="6"/>
        <v>29153.462099280514</v>
      </c>
      <c r="I24" s="127">
        <f t="shared" si="6"/>
        <v>651.97858699853657</v>
      </c>
      <c r="K24" s="123"/>
      <c r="L24" s="123"/>
    </row>
    <row r="25" spans="1:12" ht="22.5" customHeight="1" x14ac:dyDescent="0.25">
      <c r="A25" s="233" t="s">
        <v>117</v>
      </c>
      <c r="B25" s="234"/>
      <c r="C25" s="235"/>
      <c r="D25" s="133">
        <f>D26/$I$28</f>
        <v>7.7716266926908832E-3</v>
      </c>
      <c r="E25" s="133">
        <f t="shared" ref="E25:I25" si="7">E26/$I$28</f>
        <v>5.9147873052679045E-2</v>
      </c>
      <c r="F25" s="133">
        <f t="shared" si="7"/>
        <v>0.2765548132892775</v>
      </c>
      <c r="G25" s="133">
        <f t="shared" si="7"/>
        <v>0.43481388047319686</v>
      </c>
      <c r="H25" s="133">
        <f t="shared" si="7"/>
        <v>0.21740694023659843</v>
      </c>
      <c r="I25" s="133">
        <f t="shared" si="7"/>
        <v>4.3048662555573436E-3</v>
      </c>
    </row>
    <row r="26" spans="1:12" ht="18.75" customHeight="1" x14ac:dyDescent="0.25">
      <c r="A26" s="236" t="s">
        <v>118</v>
      </c>
      <c r="B26" s="237"/>
      <c r="C26" s="238"/>
      <c r="D26" s="134">
        <f>D12+D14+D16+D18+D20+D22+D24</f>
        <v>10358.823523256286</v>
      </c>
      <c r="E26" s="134">
        <f t="shared" ref="E26:I26" si="8">E12+E14+E16+E18+E20+E22+E24</f>
        <v>78838.369746311553</v>
      </c>
      <c r="F26" s="134">
        <f t="shared" si="8"/>
        <v>368620.70434559206</v>
      </c>
      <c r="G26" s="134">
        <f t="shared" si="8"/>
        <v>579564.66919856099</v>
      </c>
      <c r="H26" s="134">
        <f t="shared" si="8"/>
        <v>289782.3345992805</v>
      </c>
      <c r="I26" s="134">
        <f t="shared" si="8"/>
        <v>5737.968586998536</v>
      </c>
    </row>
    <row r="27" spans="1:12" ht="24.75" customHeight="1" x14ac:dyDescent="0.25">
      <c r="A27" s="236" t="s">
        <v>119</v>
      </c>
      <c r="B27" s="237"/>
      <c r="C27" s="238"/>
      <c r="D27" s="133">
        <f>D25</f>
        <v>7.7716266926908832E-3</v>
      </c>
      <c r="E27" s="133">
        <f t="shared" ref="E27:I28" si="9">D27+E25</f>
        <v>6.6919499745369926E-2</v>
      </c>
      <c r="F27" s="133">
        <f t="shared" si="9"/>
        <v>0.34347431303464743</v>
      </c>
      <c r="G27" s="133">
        <f t="shared" si="9"/>
        <v>0.77828819350784428</v>
      </c>
      <c r="H27" s="133">
        <f t="shared" si="9"/>
        <v>0.99569513374444274</v>
      </c>
      <c r="I27" s="133">
        <f t="shared" si="9"/>
        <v>1</v>
      </c>
    </row>
    <row r="28" spans="1:12" ht="21" customHeight="1" x14ac:dyDescent="0.25">
      <c r="A28" s="236" t="s">
        <v>120</v>
      </c>
      <c r="B28" s="237"/>
      <c r="C28" s="238"/>
      <c r="D28" s="134">
        <f>D26</f>
        <v>10358.823523256286</v>
      </c>
      <c r="E28" s="134">
        <f>D28+E26</f>
        <v>89197.193269567841</v>
      </c>
      <c r="F28" s="134">
        <f>E28+F26</f>
        <v>457817.89761515992</v>
      </c>
      <c r="G28" s="134">
        <f t="shared" si="9"/>
        <v>1037382.5668137209</v>
      </c>
      <c r="H28" s="134">
        <f t="shared" si="9"/>
        <v>1327164.9014130014</v>
      </c>
      <c r="I28" s="134">
        <f t="shared" si="9"/>
        <v>1332902.8699999999</v>
      </c>
    </row>
    <row r="29" spans="1:12" x14ac:dyDescent="0.25">
      <c r="A29" s="135"/>
      <c r="D29" s="136"/>
      <c r="E29" s="136"/>
      <c r="F29" s="136"/>
      <c r="G29" s="136"/>
      <c r="H29" s="136"/>
      <c r="I29" s="136"/>
    </row>
    <row r="31" spans="1:12" x14ac:dyDescent="0.25">
      <c r="C31" s="239"/>
      <c r="D31" s="239"/>
      <c r="E31" s="239"/>
      <c r="F31" s="239"/>
      <c r="G31" s="239"/>
      <c r="H31" s="239"/>
      <c r="I31" s="239"/>
    </row>
    <row r="33" spans="1:9" s="111" customFormat="1" x14ac:dyDescent="0.3">
      <c r="A33" s="137"/>
      <c r="B33" s="137"/>
      <c r="C33" s="137"/>
      <c r="D33" s="137"/>
      <c r="E33" s="137"/>
      <c r="F33" s="137"/>
      <c r="G33" s="137"/>
      <c r="H33" s="137"/>
      <c r="I33" s="137"/>
    </row>
    <row r="34" spans="1:9" s="138" customFormat="1" ht="14.4" x14ac:dyDescent="0.3">
      <c r="F34" s="139"/>
      <c r="G34" s="140"/>
      <c r="H34" s="140"/>
      <c r="I34" s="140"/>
    </row>
    <row r="35" spans="1:9" s="138" customFormat="1" ht="14.4" x14ac:dyDescent="0.3">
      <c r="F35" s="139"/>
      <c r="G35" s="140"/>
      <c r="H35" s="140"/>
      <c r="I35" s="140"/>
    </row>
    <row r="36" spans="1:9" s="138" customFormat="1" ht="14.4" x14ac:dyDescent="0.3">
      <c r="F36" s="139"/>
      <c r="G36" s="140"/>
      <c r="H36" s="140"/>
      <c r="I36" s="140"/>
    </row>
    <row r="37" spans="1:9" s="138" customFormat="1" ht="14.4" x14ac:dyDescent="0.3">
      <c r="F37" s="139"/>
      <c r="G37" s="140"/>
      <c r="H37" s="140"/>
      <c r="I37" s="140"/>
    </row>
    <row r="38" spans="1:9" s="138" customFormat="1" ht="14.4" x14ac:dyDescent="0.3">
      <c r="F38" s="139"/>
      <c r="G38" s="140"/>
      <c r="H38" s="140"/>
      <c r="I38" s="140"/>
    </row>
    <row r="39" spans="1:9" x14ac:dyDescent="0.25">
      <c r="A39" s="137"/>
      <c r="B39" s="137"/>
      <c r="C39" s="137"/>
      <c r="D39" s="137"/>
      <c r="E39" s="137"/>
      <c r="F39" s="137"/>
      <c r="G39" s="137"/>
      <c r="H39" s="137"/>
      <c r="I39" s="137"/>
    </row>
  </sheetData>
  <autoFilter ref="A8:I28" xr:uid="{00000000-0009-0000-0000-000003000000}"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mergeCells count="13">
    <mergeCell ref="A1:I3"/>
    <mergeCell ref="A4:I5"/>
    <mergeCell ref="A6:B6"/>
    <mergeCell ref="A7:I7"/>
    <mergeCell ref="A8:A9"/>
    <mergeCell ref="B8:B9"/>
    <mergeCell ref="C8:C9"/>
    <mergeCell ref="D8:I8"/>
    <mergeCell ref="A25:C25"/>
    <mergeCell ref="A26:C26"/>
    <mergeCell ref="A27:C27"/>
    <mergeCell ref="A28:C28"/>
    <mergeCell ref="C31:I31"/>
  </mergeCells>
  <conditionalFormatting sqref="D13:I13 D15:I15 D17:I17 D19:I19 D21:I21 D23:I23 D11:I11">
    <cfRule type="cellIs" dxfId="0" priority="1" operator="greaterThan">
      <formula>0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69" fitToHeight="0" orientation="landscape" r:id="rId1"/>
  <headerFooter>
    <oddFooter>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4</vt:i4>
      </vt:variant>
      <vt:variant>
        <vt:lpstr>Intervalos com Nome</vt:lpstr>
      </vt:variant>
      <vt:variant>
        <vt:i4>4</vt:i4>
      </vt:variant>
    </vt:vector>
  </HeadingPairs>
  <TitlesOfParts>
    <vt:vector size="8" baseType="lpstr">
      <vt:lpstr>PLANILHA_RECONSTRUÇÃO</vt:lpstr>
      <vt:lpstr>COMPOSIÇÃO</vt:lpstr>
      <vt:lpstr>BDI</vt:lpstr>
      <vt:lpstr>CRONO_MG20-PINHÕES</vt:lpstr>
      <vt:lpstr>COMPOSIÇÃO!Área_de_Impressão</vt:lpstr>
      <vt:lpstr>'CRONO_MG20-PINHÕES'!Área_de_Impressão</vt:lpstr>
      <vt:lpstr>PLANILHA_RECONSTRUÇÃO!Área_de_Impressão</vt:lpstr>
      <vt:lpstr>PLANILHA_RECONSTRUÇÃO!Títulos_de_Impressão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</dc:creator>
  <cp:lastModifiedBy>USER</cp:lastModifiedBy>
  <cp:lastPrinted>2023-06-12T19:35:04Z</cp:lastPrinted>
  <dcterms:created xsi:type="dcterms:W3CDTF">2012-03-16T03:29:41Z</dcterms:created>
  <dcterms:modified xsi:type="dcterms:W3CDTF">2023-06-12T19:40:27Z</dcterms:modified>
</cp:coreProperties>
</file>