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90" windowHeight="7755"/>
  </bookViews>
  <sheets>
    <sheet name="Orçamento Sintético" sheetId="1" r:id="rId1"/>
    <sheet name="Cronograma" sheetId="4" r:id="rId2"/>
    <sheet name="BDI" sheetId="5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\0">#REF!</definedName>
    <definedName name="_________________________esc15">#REF!</definedName>
    <definedName name="_________________________esc4">#REF!</definedName>
    <definedName name="_________________________esc6">#REF!</definedName>
    <definedName name="________________________esc15">#REF!</definedName>
    <definedName name="________________________esc4">#REF!</definedName>
    <definedName name="________________________esc6">#REF!</definedName>
    <definedName name="_______________________esc15">#REF!</definedName>
    <definedName name="_______________________esc4">#REF!</definedName>
    <definedName name="_______________________esc6">#REF!</definedName>
    <definedName name="______________________esc15">#REF!</definedName>
    <definedName name="______________________esc4">#REF!</definedName>
    <definedName name="______________________esc6">#REF!</definedName>
    <definedName name="____________________esc15">#REF!</definedName>
    <definedName name="____________________esc4">#REF!</definedName>
    <definedName name="____________________esc6">#REF!</definedName>
    <definedName name="___________________esc15">#REF!</definedName>
    <definedName name="___________________esc4">#REF!</definedName>
    <definedName name="___________________esc6">#REF!</definedName>
    <definedName name="__________________esc15">#REF!</definedName>
    <definedName name="__________________esc4">#REF!</definedName>
    <definedName name="__________________esc6">#REF!</definedName>
    <definedName name="_________________esc15">#REF!</definedName>
    <definedName name="_________________esc4">#REF!</definedName>
    <definedName name="_________________esc6">#REF!</definedName>
    <definedName name="_______________esc15">#REF!</definedName>
    <definedName name="_______________esc4">#REF!</definedName>
    <definedName name="_______________esc6">#REF!</definedName>
    <definedName name="______________esc15">#REF!</definedName>
    <definedName name="______________esc4">#REF!</definedName>
    <definedName name="______________esc6">#REF!</definedName>
    <definedName name="_____________esc15">#REF!</definedName>
    <definedName name="_____________esc4">#REF!</definedName>
    <definedName name="_____________esc6">#REF!</definedName>
    <definedName name="____________esc15">#REF!</definedName>
    <definedName name="____________esc4">#REF!</definedName>
    <definedName name="____________esc6">#REF!</definedName>
    <definedName name="___________esc15">#REF!</definedName>
    <definedName name="___________esc4">#REF!</definedName>
    <definedName name="___________esc6">#REF!</definedName>
    <definedName name="__________esc15">#REF!</definedName>
    <definedName name="__________esc4">#REF!</definedName>
    <definedName name="__________esc6">#REF!</definedName>
    <definedName name="_________esc15">#REF!</definedName>
    <definedName name="_________esc4">#REF!</definedName>
    <definedName name="_________esc6">#REF!</definedName>
    <definedName name="________esc15">#REF!</definedName>
    <definedName name="________esc4">#REF!</definedName>
    <definedName name="________esc6">#REF!</definedName>
    <definedName name="_______esc15">#REF!</definedName>
    <definedName name="_______esc4">#REF!</definedName>
    <definedName name="_______esc6">#REF!</definedName>
    <definedName name="__xlnm_Database">"#ref!"</definedName>
    <definedName name="__xlnm_Recorder">"#ref!"</definedName>
    <definedName name="_esc15">#REF!</definedName>
    <definedName name="_esc4">#REF!</definedName>
    <definedName name="_esc6">#REF!</definedName>
    <definedName name="A">#REF!</definedName>
    <definedName name="aaaa">#REF!</definedName>
    <definedName name="AB">#REF!</definedName>
    <definedName name="ABER">#REF!</definedName>
    <definedName name="ADM">#REF!</definedName>
    <definedName name="_xlnm.Print_Area" localSheetId="2">BDI!$A$1:$I$28</definedName>
    <definedName name="_xlnm.Print_Area" localSheetId="1">Cronograma!$A$1:$I$29</definedName>
    <definedName name="_xlnm.Print_Area" localSheetId="0">'Orçamento Sintético'!$A$1:$J$68</definedName>
    <definedName name="_xlnm.Print_Area">[1]Plan1!$A$1:$F$322</definedName>
    <definedName name="Área_impressão_IM">#REF!</definedName>
    <definedName name="Área_impressão_IM_5">#REF!</definedName>
    <definedName name="Área_impressão_IM_6">#REF!</definedName>
    <definedName name="Asf">#REF!</definedName>
    <definedName name="Asf_1">'[2]REDE COLETORA'!#REF!</definedName>
    <definedName name="Asf_2">'[2]REDE COLETORA'!#REF!</definedName>
    <definedName name="_xlnm.Database">#REF!</definedName>
    <definedName name="BDI">#REF!</definedName>
    <definedName name="Cim">#REF!</definedName>
    <definedName name="Cim_1">'[2]REDE COLETORA'!#REF!</definedName>
    <definedName name="Cim_2">'[2]REDE COLETORA'!#REF!</definedName>
    <definedName name="CONCATENAR">CONCATENATE(#REF!," ",#REF!)</definedName>
    <definedName name="D">#REF!</definedName>
    <definedName name="DADAD">#REF!</definedName>
    <definedName name="DATABASE">#REF!</definedName>
    <definedName name="DATAEMISSAO">#REF!</definedName>
    <definedName name="DATART">#REF!</definedName>
    <definedName name="DDD">#REF!</definedName>
    <definedName name="DDEE">#REF!</definedName>
    <definedName name="DESONERACAO" hidden="1">IF(OR(Import.Desoneracao="DESONERADO",Import.Desoneracao="SIM"),"SIM","NÃO")</definedName>
    <definedName name="EEEE">#REF!</definedName>
    <definedName name="EMPRESAS">OFFSET([3]Cotações!$B$25,0,0):OFFSET([3]Cotações!$H$29,-1,0)</definedName>
    <definedName name="esc">#REF!</definedName>
    <definedName name="esc15_1">'[2]REDE COLETORA'!#REF!</definedName>
    <definedName name="esc15_2">'[2]REDE COLETORA'!#REF!</definedName>
    <definedName name="esc4_1">'[2]REDE COLETORA'!#REF!</definedName>
    <definedName name="esc4_2">'[2]REDE COLETORA'!#REF!</definedName>
    <definedName name="esc6_1">'[2]REDE COLETORA'!#REF!</definedName>
    <definedName name="esc6_2">'[2]REDE COLETORA'!#REF!</definedName>
    <definedName name="ESPERANCA">#REF!</definedName>
    <definedName name="ESPERANCAA">#REF!</definedName>
    <definedName name="Excel_BuiltIn_Database">#REF!</definedName>
    <definedName name="FDSAFDSF">#REF!</definedName>
    <definedName name="FFF">#REF!</definedName>
    <definedName name="FoFo">#REF!</definedName>
    <definedName name="FoFo_1">'[2]REDE COLETORA'!#REF!</definedName>
    <definedName name="FoFo_2">'[2]REDE COLETORA'!#REF!</definedName>
    <definedName name="Fonte">[4]Plan1!$B$2:$B$6</definedName>
    <definedName name="_xlnm.Recorder">#REF!</definedName>
    <definedName name="Import.Desoneracao" hidden="1">OFFSET([5]DADOS!$G$18,0,-1)</definedName>
    <definedName name="INDICES">[3]Cotações!$B$22:OFFSET([3]Cotações!$I$24,-1,0)</definedName>
    <definedName name="LOCALIDADE">#REF!</definedName>
    <definedName name="MANEUTENÇÃO">#REF!</definedName>
    <definedName name="MANU">#REF!</definedName>
    <definedName name="MANU_PAV.2">#REF!</definedName>
    <definedName name="MANU_PAV2">#REF!</definedName>
    <definedName name="MBV">#REF!</definedName>
    <definedName name="MBV_1">'[2]REDE COLETORA'!#REF!</definedName>
    <definedName name="MBV_2">'[2]REDE COLETORA'!#REF!</definedName>
    <definedName name="NCOMPOSICOES">0</definedName>
    <definedName name="NCOTACOES">0</definedName>
    <definedName name="NEMPRESAS">3</definedName>
    <definedName name="NINDICES">1</definedName>
    <definedName name="nommmm">#REF!</definedName>
    <definedName name="NRELATORIOS">COUNTA([3]Relatórios!$A$1:$A$65536)-2</definedName>
    <definedName name="NumerEmpresa">3</definedName>
    <definedName name="NumerIndice">1</definedName>
    <definedName name="Obra">#REF!</definedName>
    <definedName name="ORÇAMENTO.BancoRef" hidden="1">#REF!</definedName>
    <definedName name="ORÇAMENTO.CustoUnitario" hidden="1">ROUND(#REF!,15-13*#REF!)</definedName>
    <definedName name="ORÇAMENTO.PrecoUnitarioLicitado" hidden="1">#REF!</definedName>
    <definedName name="OUTRO">#REF!</definedName>
    <definedName name="Par">#REF!</definedName>
    <definedName name="Par_1">'[2]REDE COLETORA'!#REF!</definedName>
    <definedName name="Par_2">'[2]REDE COLETORA'!#REF!</definedName>
    <definedName name="Plan">#REF!</definedName>
    <definedName name="Plan2">#REF!</definedName>
    <definedName name="Plan3">#REF!</definedName>
    <definedName name="Print_Area_MI">[6]HIDRAULICA!#REF!</definedName>
    <definedName name="PVC">#REF!</definedName>
    <definedName name="PVC_1">'[2]REDE COLETORA'!#REF!</definedName>
    <definedName name="PVC_2">'[2]REDE COLETORA'!#REF!</definedName>
    <definedName name="REFERENCIA.Descricao" hidden="1">IF(ISNUMBER(#REF!),OFFSET(INDIRECT(ORÇAMENTO.BancoRef),#REF!-1,3,1),#REF!)</definedName>
    <definedName name="REFERENCIA.Unidade" hidden="1">IF(ISNUMBER(#REF!),OFFSET(INDIRECT(ORÇAMENTO.BancoRef),#REF!-1,4,1),"-")</definedName>
    <definedName name="RelatoriosFontes">OFFSET([3]Relatórios!$A$5,1,0,NRELATORIOS)</definedName>
    <definedName name="SENHAGT" hidden="1">"PM2CAIXA"</definedName>
    <definedName name="SomaAgrup" hidden="1">SUMIF(OFFSET(#REF!,1,0,#REF!),"S",OFFSET(#REF!,1,0,#REF!))</definedName>
    <definedName name="TIPOORCAMENTO" hidden="1">IF(VALUE([7]MENU!$O$3)=2,"Licitado","Proposto")</definedName>
    <definedName name="_xlnm.Print_Titles" localSheetId="0">'Orçamento Sintético'!$6:$6</definedName>
    <definedName name="_xlnm.Print_Titles">[1]Plan1!$A$1:$IV$8</definedName>
    <definedName name="VTE">#REF!</definedName>
    <definedName name="VTE_1">'[2]REDE COLETORA'!#REF!</definedName>
    <definedName name="VTE_2">'[2]REDE COLETORA'!#REF!</definedName>
    <definedName name="VTOTAL1" hidden="1">ROUND(#REF!*#REF!,15-13*#REF!)</definedName>
    <definedName name="wrn.PENDENCIAS." hidden="1">{#N/A,#N/A,FALSE,"GERAL";#N/A,#N/A,FALSE,"012-96";#N/A,#N/A,FALSE,"018-96";#N/A,#N/A,FALSE,"027-96";#N/A,#N/A,FALSE,"059-96";#N/A,#N/A,FALSE,"076-96";#N/A,#N/A,FALSE,"019-97";#N/A,#N/A,FALSE,"021-97";#N/A,#N/A,FALSE,"022-97";#N/A,#N/A,FALSE,"028-97"}</definedName>
  </definedNames>
  <calcPr calcId="124519" concurrentCalc="0"/>
</workbook>
</file>

<file path=xl/calcChain.xml><?xml version="1.0" encoding="utf-8"?>
<calcChain xmlns="http://schemas.openxmlformats.org/spreadsheetml/2006/main">
  <c r="G66" i="1"/>
  <c r="I63"/>
  <c r="I52"/>
  <c r="I44"/>
  <c r="I39"/>
  <c r="I30"/>
  <c r="I27"/>
  <c r="I20"/>
  <c r="I8"/>
  <c r="C24" i="4" l="1"/>
  <c r="C22"/>
  <c r="C20"/>
  <c r="C18"/>
  <c r="C16"/>
  <c r="C14"/>
  <c r="C12"/>
  <c r="C8"/>
  <c r="E10"/>
  <c r="F10"/>
  <c r="G10"/>
  <c r="H10"/>
  <c r="I10"/>
  <c r="D10"/>
  <c r="C21"/>
  <c r="I21" s="1"/>
</calcChain>
</file>

<file path=xl/sharedStrings.xml><?xml version="1.0" encoding="utf-8"?>
<sst xmlns="http://schemas.openxmlformats.org/spreadsheetml/2006/main" count="377" uniqueCount="238">
  <si>
    <t>Bancos</t>
  </si>
  <si>
    <t>B.D.I.</t>
  </si>
  <si>
    <t>Encargos Sociais</t>
  </si>
  <si>
    <t>Não Desonerado: embutido nos preços unitário dos insumos de mão de obra, de acordo com as bases.</t>
  </si>
  <si>
    <t>Item</t>
  </si>
  <si>
    <t>Código</t>
  </si>
  <si>
    <t>Banco</t>
  </si>
  <si>
    <t>Descrição</t>
  </si>
  <si>
    <t>Und</t>
  </si>
  <si>
    <t>Quant.</t>
  </si>
  <si>
    <t>Valor Unit</t>
  </si>
  <si>
    <t>Valor Unit com BDI</t>
  </si>
  <si>
    <t>Total</t>
  </si>
  <si>
    <t>Peso (%)</t>
  </si>
  <si>
    <t>MÊS</t>
  </si>
  <si>
    <t>PREFEITURA MUNICIPAL DE SANTA LUZIA</t>
  </si>
  <si>
    <t xml:space="preserve">PLANILHA ORÇAMENTÁRIA </t>
  </si>
  <si>
    <t>TOTAL GERAL</t>
  </si>
  <si>
    <t>Objeto:</t>
  </si>
  <si>
    <t>Total Por Etapa</t>
  </si>
  <si>
    <t>CRONOGRAMA FÍSICO-FINANCEIRO</t>
  </si>
  <si>
    <t>Acórdão  TCU 2622/2013</t>
  </si>
  <si>
    <t>Parâmetros para cálculo do BDI</t>
  </si>
  <si>
    <t>Itens Admissíveis</t>
  </si>
  <si>
    <t>Intervalos admissíveis sem justificativa</t>
  </si>
  <si>
    <t>Índices adotados</t>
  </si>
  <si>
    <t>Administração Central (AC)</t>
  </si>
  <si>
    <t xml:space="preserve">De </t>
  </si>
  <si>
    <t>até</t>
  </si>
  <si>
    <t>Seguro e Garantia (S+G)</t>
  </si>
  <si>
    <t>Risco (R)</t>
  </si>
  <si>
    <t>Despesas financeiras (DF)</t>
  </si>
  <si>
    <t>Lucro (L)</t>
  </si>
  <si>
    <t>ISS</t>
  </si>
  <si>
    <t>Tributos (T)</t>
  </si>
  <si>
    <t>PIS+COFINS</t>
  </si>
  <si>
    <t>CPRB</t>
  </si>
  <si>
    <t>ou</t>
  </si>
  <si>
    <t>INSS desoneração (E)</t>
  </si>
  <si>
    <t>Controle</t>
  </si>
  <si>
    <t>OK</t>
  </si>
  <si>
    <t>BDI CALCULADO ----&gt;</t>
  </si>
  <si>
    <t>BDI = (1+AC+S+R+G)*(1+DF)*(1+L)/(1-(T+E))</t>
  </si>
  <si>
    <t>Santa Luzia, 18 de abril de 2023</t>
  </si>
  <si>
    <t xml:space="preserve"> 1 </t>
  </si>
  <si>
    <t>SERVIÇOS PRELIMINARES</t>
  </si>
  <si>
    <t xml:space="preserve"> ED-28427 </t>
  </si>
  <si>
    <t>SETOP</t>
  </si>
  <si>
    <t>FORNECIMENTO E COLOCAÇÃO DE PLACA DE OBRA EM CHAPA GALVANIZADA #26, ESP. 0,45MM, DIMENSÃO (3X1,5)M, PLOTADA COM ADESIVO VINÍLICO, AFIXADA COM REBITES 4,8X40MM, EM ESTRUTURA METÁLICA DE METALON 20X20MM, ESP. 1,25MM, INCLUSIVE SUPORTE EM EUCALIPTO AUTOCLAVADO PINTADO COM TINTA PVA DUAS (2) DEMÃOS</t>
  </si>
  <si>
    <t>un</t>
  </si>
  <si>
    <t xml:space="preserve"> ED-16349 </t>
  </si>
  <si>
    <t>LOCAÇÃO DE CONTAINER COM ISOLAMENTO TÉRMICO, TIPO 2, PARA ESCRITÓRIO DE OBRA COM SANITÁRIO CONTENDO UM (1) VASO SANITÁRIO E UM (1) LAVATÓRIO, COM MEDIDAS REFERENCIAIS DE (6) METROS COMPRIMENTO, (2,3) METROS LARGURA E (2,5) METROS ALTURA ÚTIL INTERNA, INCLUSIVE AR CONDICIONADO E LIGAÇÕES ELÉTRICAS E HIDROSSANITÁRIAS INTERNAS, EXCLUSIVE MOBILIZAÇÃO/DESMOBILIZAÇÃO E LIGAÇÕES PROVISÓRIAS EXTERNAS</t>
  </si>
  <si>
    <t>mês</t>
  </si>
  <si>
    <t xml:space="preserve"> ED-16354 </t>
  </si>
  <si>
    <t>LOCAÇÃO DE CONTAINER COM ISOLAMENTO TÉRMICO, TIPO 7, PARA VESTIÁRIO DE OBRA COM QUATRO (4) CHUVEIROS, TRÊS (3) VASOS SANITÁRIOS, UM (1) MICTÓRIO E UM (1) LAVATÓRIO, COM MEDIDAS REFERENCIAIS DE (6) METROS COMPRIMENTO, (2,3) METROS LARGURA E (2,5) METROS ALTURA ÚTIL INTERNA, INCLUSIVE LIGAÇÕES ELÉTRICAS E HIDROSSANITÁRIAS INTERNAS, EXCLUSIVE MOBILIZAÇÃO/DESMOBILIZAÇÃO E LIGAÇÕES PROVISÓRIAS EXTERNAS</t>
  </si>
  <si>
    <t xml:space="preserve"> ED-16351 </t>
  </si>
  <si>
    <t>LOCAÇÃO DE CONTAINER COM ISOLAMENTO TÉRMICO, TIPO 4, PARA REFEITÓRIO DE OBRA, COM MEDIDAS REFERENCIAIS DE (6) METROS COMPRIMENTO, (2,3) METROS LARGURA E (2,5) METROS ALTURA ÚTIL INTERNA, INCLUSIVE LIGAÇÕES ELÉTRICAS INTERNAS, EXCLUSIVE MOBILIZAÇÃO/DESMOBILIZAÇÃO E LIGAÇÕES PROVISÓRIAS EXTERNAS</t>
  </si>
  <si>
    <t xml:space="preserve"> ED-50137 </t>
  </si>
  <si>
    <t>MOBILIZAÇÃO E DESMOBILIZAÇÃO DE CONTAINER, INCLUSIVE CARGA, DESCARGA E TRANSPORTE EM CAMINHÃO CARROCERIA COM GUINDAUTO (MUNCK), EXCLUSIVE LOCAÇÃO DO CONTAINER</t>
  </si>
  <si>
    <t xml:space="preserve"> ED-16357 </t>
  </si>
  <si>
    <t>LIGAÇÕES PROVISÓRIAS PARA CONTAINER TIPO 2 (CORRESPONDENTE AO CÓDIGO ED-16349)</t>
  </si>
  <si>
    <t xml:space="preserve"> ED-16359 </t>
  </si>
  <si>
    <t>LIGAÇÕES PROVISÓRIAS PARA CONTAINER TIPO 4 (CORRESPONDENTE AO CÓDIGO ED-16351)</t>
  </si>
  <si>
    <t xml:space="preserve"> ED-16362 </t>
  </si>
  <si>
    <t>LIGAÇÕES PROVISÓRIAS PARA CONTAINER TIPO 7 (CORRESPONDENTE AO CÓDIGO ED-16354)</t>
  </si>
  <si>
    <t xml:space="preserve"> 00020193 </t>
  </si>
  <si>
    <t>SINAPI</t>
  </si>
  <si>
    <t>LOCACAO DE ANDAIME METALICO TIPO FACHADEIRO, LARGURA DE 1,20 M X ALTURA DE 2,0 M POR PAINEL, INCLUINDO DIAGONAIS EM X, BARRAS DE LIGACAO, SAPATAS E DEMAIS ITENS NECESSARIOS A MONTAGEM (NAO INCLUI INSTALACAO)</t>
  </si>
  <si>
    <t>M2XMES</t>
  </si>
  <si>
    <t xml:space="preserve"> 97063 </t>
  </si>
  <si>
    <t>MONTAGEM E DESMONTAGEM DE ANDAIME MODULAR FACHADEIRO, COM PISO METÁLICO (EXCLUSIVE ANDAIME)</t>
  </si>
  <si>
    <t>m²</t>
  </si>
  <si>
    <t xml:space="preserve"> 2 </t>
  </si>
  <si>
    <t>SINALIZAÇÃO PROVISÓRIA</t>
  </si>
  <si>
    <t xml:space="preserve"> 2.1 </t>
  </si>
  <si>
    <t xml:space="preserve"> 01.11.05 </t>
  </si>
  <si>
    <t>SUDECAP</t>
  </si>
  <si>
    <t>FAIXA 6,0X0,80M TECIDO MORIM SUPORTE EM EUCALIPTO</t>
  </si>
  <si>
    <t>UN</t>
  </si>
  <si>
    <t xml:space="preserve"> 2.2 </t>
  </si>
  <si>
    <t xml:space="preserve"> CPU-1004 </t>
  </si>
  <si>
    <t>Próprio</t>
  </si>
  <si>
    <t>SINALIZAÇÃO PROVISÓRIA EM CONE MASTER 75CM BASE DE BORRACHA CORPO POLIETILEN</t>
  </si>
  <si>
    <t>UN/MÊS</t>
  </si>
  <si>
    <t xml:space="preserve"> 2.3 </t>
  </si>
  <si>
    <t xml:space="preserve"> CPU-1003 </t>
  </si>
  <si>
    <t>SINALIZAÇÃO PROVISÓRIA COM CONE EM PVC H= 75 CM - MENSAL</t>
  </si>
  <si>
    <t xml:space="preserve"> 01.11.03 </t>
  </si>
  <si>
    <t>PLACA 0,50X0,50M DUPLA FACE CH.GALV.22 EM CAVALETE</t>
  </si>
  <si>
    <t>UNMES</t>
  </si>
  <si>
    <t xml:space="preserve"> 2.4 </t>
  </si>
  <si>
    <t xml:space="preserve"> 01.04.09 </t>
  </si>
  <si>
    <t>TELA-TAPUME DE POLIPROPILENO H= 1,20 M, INCL. BASE</t>
  </si>
  <si>
    <t>M</t>
  </si>
  <si>
    <t xml:space="preserve"> 2.5 </t>
  </si>
  <si>
    <t xml:space="preserve"> 01.11.08 </t>
  </si>
  <si>
    <t>SINALIZADOR ELET.MONOLIGHT LED 60 A 70 FLASHES/MIN</t>
  </si>
  <si>
    <t xml:space="preserve"> 3 </t>
  </si>
  <si>
    <t>SERVIÇOS TÉCNICOS</t>
  </si>
  <si>
    <t xml:space="preserve"> 3.1 </t>
  </si>
  <si>
    <t xml:space="preserve"> 43.01.03 </t>
  </si>
  <si>
    <t>EQUIPE DE TOPOGRAFIA - OBRA</t>
  </si>
  <si>
    <t>MES</t>
  </si>
  <si>
    <t xml:space="preserve"> 3.2 </t>
  </si>
  <si>
    <t xml:space="preserve"> 01.12.05 </t>
  </si>
  <si>
    <t>VISTORIA CAUTELAR - 2001M2 &lt; ÁREA CONSTRUÍDA &lt;= 7000M2</t>
  </si>
  <si>
    <t xml:space="preserve"> 4 </t>
  </si>
  <si>
    <t>MOVIMENTAÇÃO DE TERRA</t>
  </si>
  <si>
    <t xml:space="preserve"> 4.1 </t>
  </si>
  <si>
    <t xml:space="preserve"> ED-51105 </t>
  </si>
  <si>
    <t>ESCAVAÇÃO E CARGA MECANIZADA EM MATERIAL DE 1ª CATEGORIA</t>
  </si>
  <si>
    <t>m³</t>
  </si>
  <si>
    <t xml:space="preserve"> 4.2 </t>
  </si>
  <si>
    <t xml:space="preserve"> 4805762 </t>
  </si>
  <si>
    <t>SICRO3</t>
  </si>
  <si>
    <t>Escavação mecânica de vala em material de 2ª categoria</t>
  </si>
  <si>
    <t xml:space="preserve"> 4.3 </t>
  </si>
  <si>
    <t xml:space="preserve"> 5502993 </t>
  </si>
  <si>
    <t>Escavação em material de 3ª categoria</t>
  </si>
  <si>
    <t xml:space="preserve"> 4.4 </t>
  </si>
  <si>
    <t xml:space="preserve"> 03.12.03 </t>
  </si>
  <si>
    <t>CARGA DE MATERIAL DE QQUER NATUREZA SOBRE CAMINHAO - MECANICA</t>
  </si>
  <si>
    <t xml:space="preserve"> 4.5 </t>
  </si>
  <si>
    <t xml:space="preserve"> 03.13.04 </t>
  </si>
  <si>
    <t>TRANSPORTE DE MATERIAL DE QUALQUER NATUREZA - DMT  &gt; 5 KM</t>
  </si>
  <si>
    <t>M3KM</t>
  </si>
  <si>
    <t xml:space="preserve"> 4.6 </t>
  </si>
  <si>
    <t>FICHA BOTA-FORA</t>
  </si>
  <si>
    <t xml:space="preserve"> 4.7 </t>
  </si>
  <si>
    <t xml:space="preserve"> ED-51094 </t>
  </si>
  <si>
    <t>APILOAMENTO DO FUNDO DE VALAS COM PLACA</t>
  </si>
  <si>
    <t xml:space="preserve"> 4.8 </t>
  </si>
  <si>
    <t xml:space="preserve"> 4815671 </t>
  </si>
  <si>
    <t>Reaterro e compactação com soquete vibratório</t>
  </si>
  <si>
    <t xml:space="preserve"> 5 </t>
  </si>
  <si>
    <t>ESTRUTURA</t>
  </si>
  <si>
    <t xml:space="preserve"> 5.1 </t>
  </si>
  <si>
    <t xml:space="preserve"> ED-49813 </t>
  </si>
  <si>
    <t>LASTRO DE BRITA 2 OU 3 APILOADO MANUALMENTE</t>
  </si>
  <si>
    <t xml:space="preserve"> 5.2 </t>
  </si>
  <si>
    <t xml:space="preserve"> 100341 </t>
  </si>
  <si>
    <t>FABRICAÇÃO, MONTAGEM E DESMONTAGEM DE FÔRMA PARA CORTINA DE CONTENÇÃO, EM CHAPA DE MADEIRA COMPENSADA PLASTIFICADA, E = 18 MM, 10 UTILIZAÇÕES. AF_07/2019</t>
  </si>
  <si>
    <t xml:space="preserve"> 5.3 </t>
  </si>
  <si>
    <t xml:space="preserve"> 05.05.01 </t>
  </si>
  <si>
    <t>ARMAÇAO INCLUSIVE CORTE, DOBRA E COLOCAÇAO - AÇO CA-50 OU CA-60</t>
  </si>
  <si>
    <t>KG</t>
  </si>
  <si>
    <t xml:space="preserve"> 5.4 </t>
  </si>
  <si>
    <t xml:space="preserve"> 100349 </t>
  </si>
  <si>
    <t>CONCRETAGEM DE CORTINA DE CONTENÇÃO, ATRAVÉS DE BOMBA   LANÇAMENTO, ADENSAMENTO E ACABAMENTO. AF_07/2019</t>
  </si>
  <si>
    <t xml:space="preserve"> 6 </t>
  </si>
  <si>
    <t>TIRANTE</t>
  </si>
  <si>
    <t xml:space="preserve"> 6.1 </t>
  </si>
  <si>
    <t xml:space="preserve"> CPU-212 </t>
  </si>
  <si>
    <t>PERFURAÇÃO PARA TIRANTES DE 32MM - MATERIAL DE 3ª CATEGORIA - INCLUSIVE, COMPRESSOR REBOCÁVEL 900PCM E DIESEL (REF. 031319-SBC)</t>
  </si>
  <si>
    <t xml:space="preserve"> 6.2 </t>
  </si>
  <si>
    <t xml:space="preserve"> CPU-208 </t>
  </si>
  <si>
    <t>TIRANTE DE BARRA DE AÇO D = 32 MM (FORNECIMENTO E INSTALAÇÃO - EXCETO INJEÇÃO DA NATA E PROTENSÃO)</t>
  </si>
  <si>
    <t xml:space="preserve"> 6.3 </t>
  </si>
  <si>
    <t xml:space="preserve"> 3816196 </t>
  </si>
  <si>
    <t>Injeção de nata de cimento</t>
  </si>
  <si>
    <t xml:space="preserve"> 6.4 </t>
  </si>
  <si>
    <t xml:space="preserve"> CPU-209 </t>
  </si>
  <si>
    <t>PROTENSÃO DE TIRANTE PERMANENTE DE AÇO - D = 32 MM (INCLUSIVE ANCORAGEM E GROUTEAMENTO DA  CABEÇA)</t>
  </si>
  <si>
    <t xml:space="preserve"> 6.5 </t>
  </si>
  <si>
    <t xml:space="preserve"> 100952 </t>
  </si>
  <si>
    <t>TRANSPORTE COM CAMINHÃO CARROCERIA COM GUINDAUTO (MUNCK),  MOMENTO MÁXIMO DE CARGA 11,7 TM, EM VIA URBANA PAVIMENTADA, DMT ATÉ 30KM (UNIDADE: TXKM). AF_07/2020</t>
  </si>
  <si>
    <t>TXKM</t>
  </si>
  <si>
    <t xml:space="preserve"> 6.6 </t>
  </si>
  <si>
    <t xml:space="preserve"> 100953 </t>
  </si>
  <si>
    <t>TRANSPORTE COM CAMINHÃO CARROCERIA COM GUINDAUTO (MUNCK),  MOMENTO MÁXIMO DE CARGA 11,7 TM, EM VIA URBANA PAVIMENTADA, ADICIONAL PARA DMT EXCEDENTE A 30 KM (UNIDADE: TXKM). AF_07/2020</t>
  </si>
  <si>
    <t xml:space="preserve"> 6.7 </t>
  </si>
  <si>
    <t xml:space="preserve"> 101010 </t>
  </si>
  <si>
    <t>CARGA, MANOBRA E DESCARGA DE PERFIL METÁLICO EM CAMINHÃO CARROCERIA COM GUINDAUTO (MUNCK) 11,7 TM. AF_07/2020</t>
  </si>
  <si>
    <t>T</t>
  </si>
  <si>
    <t xml:space="preserve"> 7 </t>
  </si>
  <si>
    <t>DRENAGEM</t>
  </si>
  <si>
    <t xml:space="preserve"> 7.1 </t>
  </si>
  <si>
    <t xml:space="preserve"> 102724 </t>
  </si>
  <si>
    <t>DRENO BARBACÃ, DN 100 MM, COM MATERIAL DRENANTE. AF_07/2021</t>
  </si>
  <si>
    <t xml:space="preserve"> 7.2 </t>
  </si>
  <si>
    <t xml:space="preserve"> CPU-210 </t>
  </si>
  <si>
    <t>DRENO HORIZONTAL PROFUNDO D=100 MM - TUBO PVC, RIGIDO, CORRUGADO, PERFURADO DN 100 MM, PARA DRENAGEM- FORNECIMENTO E ASSENTAMENTO. (REF. SINAPI 102706)</t>
  </si>
  <si>
    <t xml:space="preserve"> 7.3 </t>
  </si>
  <si>
    <t xml:space="preserve"> 05.11.03 </t>
  </si>
  <si>
    <t>MANTA GEOTEXTIL - 300 G/M2 - RES.TRACAO &gt;= 16 KN/M</t>
  </si>
  <si>
    <t xml:space="preserve"> 7.4 </t>
  </si>
  <si>
    <t xml:space="preserve"> 102717 </t>
  </si>
  <si>
    <t>ENCHIMENTO DE BRITA PARA DRENO, LANÇAMENTO MECANIZADO. AF_07/2021</t>
  </si>
  <si>
    <t xml:space="preserve"> 7.5 </t>
  </si>
  <si>
    <t xml:space="preserve"> 102716 </t>
  </si>
  <si>
    <t>ENCHIMENTO DE AREIA PARA DRENO, LANÇAMENTO MECANIZADO. AF_07/2021</t>
  </si>
  <si>
    <t xml:space="preserve"> 7.6 </t>
  </si>
  <si>
    <t xml:space="preserve"> 102991 </t>
  </si>
  <si>
    <t>CANALETA MEIA CANA PRÉ-MOLDADA DE CONCRETO (D = 40 CM) - FORNECIMENTO E INSTALAÇÃO. AF_08/2021</t>
  </si>
  <si>
    <t xml:space="preserve"> 7.7 </t>
  </si>
  <si>
    <t xml:space="preserve"> 19.23.05 </t>
  </si>
  <si>
    <t>DESCIDA D'AGUA TIPO DEGRAU - D=  800 MM</t>
  </si>
  <si>
    <t xml:space="preserve"> 7.8 </t>
  </si>
  <si>
    <t xml:space="preserve"> 03.17.01 </t>
  </si>
  <si>
    <t>ESCAVAÇAO MANUAL DE VALAS - H &lt;= 1,5 M</t>
  </si>
  <si>
    <t xml:space="preserve"> 7.9 </t>
  </si>
  <si>
    <t xml:space="preserve"> 10.10.04 </t>
  </si>
  <si>
    <t>TUBO PVC ESGOTO, PB, VIROLA E ANEL, INCL. CONEXOES - D= 100 MM</t>
  </si>
  <si>
    <t xml:space="preserve"> 7.10 </t>
  </si>
  <si>
    <t xml:space="preserve"> 03.22.01 </t>
  </si>
  <si>
    <t>REATERRO DE VALA - MANUAL</t>
  </si>
  <si>
    <t xml:space="preserve"> 8 </t>
  </si>
  <si>
    <t>SERVIÇOS COMPLEMENTARES</t>
  </si>
  <si>
    <t xml:space="preserve"> 8.1 </t>
  </si>
  <si>
    <t xml:space="preserve"> 103946 </t>
  </si>
  <si>
    <t>PLANTIO DE GRAMA ESMERALDA OU SÃO CARLOS OU CURITIBANA, EM PLACAS. AF_05/2022</t>
  </si>
  <si>
    <t xml:space="preserve"> 9 </t>
  </si>
  <si>
    <t>ADMINISTRAÇÃO LOCAL</t>
  </si>
  <si>
    <t xml:space="preserve"> 9.1 </t>
  </si>
  <si>
    <t xml:space="preserve"> ADM-LOC-COR2 </t>
  </si>
  <si>
    <t>ADMINISTRAÇÃO LOCAL - CORTINA ATIRANTADA - ETAPA 02</t>
  </si>
  <si>
    <t>Total Geral</t>
  </si>
  <si>
    <t xml:space="preserve">SINAPI - 02/2023 - Minas Gerais
SBC - 03/2023 - Minas Gerais
SICRO3 - 10/2022 - Minas Gerais
SETOP - 10/2022 - Minas Gerais
SUDECAP - 12/2022 - Minas Gerais
</t>
  </si>
  <si>
    <t>Contratação de empresa especializada para construção de cortina atirantada para contenção de talude em trecho da Av. Brasília (ETAPA 02 - entre estacas 5+0,00 à 12+0,00) no Município de Santa Luzia.</t>
  </si>
  <si>
    <t>Porcentagem</t>
  </si>
  <si>
    <t>Custo</t>
  </si>
  <si>
    <t>Porcentagem Acumulado</t>
  </si>
  <si>
    <t>Custo Acumulado</t>
  </si>
  <si>
    <t>SINAPI - 02/2023 - Minas Gerais
SBC - 03/2023 - Minas Gerais
SICRO3 - 10/2022 - Minas Gerais
SETOP - 10/2022 - Minas Gerais
SUDECAP - 12/2022 - Minas Gerais</t>
  </si>
  <si>
    <t xml:space="preserve"> 01.04.04 </t>
  </si>
  <si>
    <t>TAPUME PADRAO SUDECAP - EM COMPENSADO 10MM COM BASE DE CONCRETO</t>
  </si>
  <si>
    <t xml:space="preserve"> BOT-FOR </t>
  </si>
  <si>
    <t>1.1</t>
  </si>
  <si>
    <t>1.2</t>
  </si>
  <si>
    <t>1.3</t>
  </si>
  <si>
    <t>1.4</t>
  </si>
  <si>
    <t>1.5</t>
  </si>
  <si>
    <t>1.6</t>
  </si>
  <si>
    <t>1.7</t>
  </si>
  <si>
    <t>1.8</t>
  </si>
  <si>
    <t>1.9</t>
  </si>
  <si>
    <t>1.10</t>
  </si>
  <si>
    <t>1.11</t>
  </si>
</sst>
</file>

<file path=xl/styles.xml><?xml version="1.0" encoding="utf-8"?>
<styleSheet xmlns="http://schemas.openxmlformats.org/spreadsheetml/2006/main">
  <numFmts count="17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&quot;R$ &quot;* #,##0.00_);_(&quot;R$ &quot;* \(#,##0.00\);_(&quot;R$ &quot;* &quot;-&quot;??_);_(@_)"/>
    <numFmt numFmtId="165" formatCode="_(* #,##0.00_);_(* \(#,##0.00\);_(* &quot;-&quot;??_);_(@_)"/>
    <numFmt numFmtId="166" formatCode="_([$€-2]* #,##0.00_);_([$€-2]* \(#,##0.00\);_([$€-2]* \-??_)"/>
    <numFmt numFmtId="167" formatCode="_([$€]* #,##0.00_);_([$€]* \(#,##0.00\);_([$€]* &quot;-&quot;??_);_(@_)"/>
    <numFmt numFmtId="168" formatCode="_-* #,##0\ _P_t_s_-;\-* #,##0\ _P_t_s_-;_-* &quot;-&quot;\ _P_t_s_-;_-@_-"/>
    <numFmt numFmtId="169" formatCode="_-* #,##0.00\ _P_t_s_-;\-* #,##0.00\ _P_t_s_-;_-* &quot;-&quot;??\ _P_t_s_-;_-@_-"/>
    <numFmt numFmtId="170" formatCode="_-&quot;R$ &quot;* #,##0.00_-;&quot;-R$ &quot;* #,##0.00_-;_-&quot;R$ &quot;* \-??_-;_-@_-"/>
    <numFmt numFmtId="171" formatCode="_-* #,##0\ &quot;Pts&quot;_-;\-* #,##0\ &quot;Pts&quot;_-;_-* &quot;-&quot;\ &quot;Pts&quot;_-;_-@_-"/>
    <numFmt numFmtId="172" formatCode="_-* #,##0.00\ &quot;Pts&quot;_-;\-* #,##0.00\ &quot;Pts&quot;_-;_-* &quot;-&quot;??\ &quot;Pts&quot;_-;_-@_-"/>
    <numFmt numFmtId="173" formatCode="General_)"/>
    <numFmt numFmtId="174" formatCode="[$-416]mmm\-yy;@"/>
    <numFmt numFmtId="175" formatCode="_(* #,##0.00_);_(* \(#,##0.00\);_(* \-??_);_(@_)"/>
    <numFmt numFmtId="176" formatCode="&quot;R$ &quot;#,##0_);\(&quot;R$ &quot;#,##0\)"/>
    <numFmt numFmtId="177" formatCode="_-* #,##0.00_-;\-* #,##0.00_-;_-* \-??_-;_-@_-"/>
    <numFmt numFmtId="178" formatCode="#,##0.00\ %"/>
  </numFmts>
  <fonts count="61">
    <font>
      <sz val="11"/>
      <name val="Arial"/>
      <family val="1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1"/>
      <name val="Arial"/>
      <family val="1"/>
    </font>
    <font>
      <b/>
      <sz val="10"/>
      <name val="Arial"/>
      <family val="1"/>
    </font>
    <font>
      <sz val="10"/>
      <name val="Arial"/>
      <family val="1"/>
    </font>
    <font>
      <b/>
      <sz val="10"/>
      <name val="Arial"/>
      <family val="1"/>
    </font>
    <font>
      <b/>
      <sz val="10"/>
      <name val="Arial"/>
      <family val="2"/>
    </font>
    <font>
      <b/>
      <sz val="12"/>
      <name val="Arial"/>
      <family val="1"/>
    </font>
    <font>
      <sz val="12"/>
      <name val="Arial"/>
      <family val="2"/>
    </font>
    <font>
      <sz val="10"/>
      <name val="Arial"/>
      <family val="2"/>
    </font>
    <font>
      <sz val="11"/>
      <name val="Times New Roman"/>
      <family val="1"/>
    </font>
    <font>
      <b/>
      <sz val="11"/>
      <name val="Times New Roman"/>
      <family val="1"/>
    </font>
    <font>
      <sz val="11"/>
      <color theme="1"/>
      <name val="Times New Roman"/>
      <family val="1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name val="Arial"/>
      <family val="2"/>
      <charset val="1"/>
    </font>
    <font>
      <sz val="11"/>
      <color indexed="8"/>
      <name val="Calibri"/>
      <family val="2"/>
      <charset val="1"/>
    </font>
    <font>
      <b/>
      <sz val="18"/>
      <color indexed="56"/>
      <name val="Cambria"/>
      <family val="2"/>
      <charset val="1"/>
    </font>
    <font>
      <u/>
      <sz val="10"/>
      <color indexed="36"/>
      <name val="Arial"/>
      <family val="2"/>
    </font>
    <font>
      <sz val="11"/>
      <color indexed="20"/>
      <name val="Calibri"/>
      <family val="2"/>
    </font>
    <font>
      <sz val="10"/>
      <name val="Courier New"/>
      <family val="3"/>
      <charset val="1"/>
    </font>
    <font>
      <sz val="11"/>
      <color theme="1"/>
      <name val="Calibri"/>
      <family val="2"/>
    </font>
    <font>
      <sz val="10"/>
      <color rgb="FF000000"/>
      <name val="Times New Roman"/>
      <family val="1"/>
    </font>
    <font>
      <sz val="11"/>
      <color indexed="60"/>
      <name val="Calibri"/>
      <family val="2"/>
    </font>
    <font>
      <sz val="10"/>
      <name val="Courier"/>
      <family val="3"/>
    </font>
    <font>
      <sz val="8"/>
      <name val="Arial"/>
      <family val="2"/>
      <charset val="1"/>
    </font>
    <font>
      <sz val="14"/>
      <name val="Arial"/>
      <family val="2"/>
    </font>
    <font>
      <sz val="10"/>
      <name val="Arial"/>
    </font>
    <font>
      <sz val="11"/>
      <color rgb="FF000000"/>
      <name val="Calibri"/>
      <family val="2"/>
    </font>
    <font>
      <b/>
      <sz val="8"/>
      <name val="Times New Roman"/>
      <family val="1"/>
    </font>
    <font>
      <b/>
      <sz val="11"/>
      <color indexed="63"/>
      <name val="Calibri"/>
      <family val="2"/>
    </font>
    <font>
      <b/>
      <sz val="10"/>
      <color indexed="53"/>
      <name val="Arial Black"/>
      <family val="2"/>
      <charset val="1"/>
    </font>
    <font>
      <b/>
      <sz val="9"/>
      <name val="Times New Roman"/>
      <family val="1"/>
    </font>
    <font>
      <sz val="11"/>
      <color rgb="FF000000"/>
      <name val="Calibri"/>
      <family val="2"/>
      <charset val="1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48"/>
      <name val="Calibri"/>
      <family val="2"/>
      <charset val="1"/>
    </font>
    <font>
      <b/>
      <sz val="15"/>
      <color indexed="56"/>
      <name val="Calibri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3"/>
      <color indexed="56"/>
      <name val="Calibri"/>
      <family val="2"/>
    </font>
    <font>
      <b/>
      <sz val="11"/>
      <color indexed="54"/>
      <name val="Calibri"/>
      <family val="2"/>
    </font>
    <font>
      <b/>
      <sz val="11"/>
      <color indexed="56"/>
      <name val="Calibri"/>
      <family val="2"/>
    </font>
    <font>
      <sz val="18"/>
      <color indexed="54"/>
      <name val="Calibri Light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0"/>
      <color rgb="FF000000"/>
      <name val="Arial"/>
      <family val="1"/>
    </font>
    <font>
      <sz val="10"/>
      <color rgb="FF000000"/>
      <name val="Arial"/>
      <family val="1"/>
    </font>
    <font>
      <sz val="11"/>
      <name val="Arial"/>
      <family val="1"/>
    </font>
  </fonts>
  <fills count="5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27"/>
        <bgColor indexed="41"/>
      </patternFill>
    </fill>
    <fill>
      <patternFill patternType="solid">
        <fgColor indexed="31"/>
      </patternFill>
    </fill>
    <fill>
      <patternFill patternType="solid">
        <fgColor indexed="47"/>
        <bgColor indexed="42"/>
      </patternFill>
    </fill>
    <fill>
      <patternFill patternType="solid">
        <fgColor indexed="45"/>
      </patternFill>
    </fill>
    <fill>
      <patternFill patternType="solid">
        <fgColor indexed="42"/>
        <bgColor indexed="31"/>
      </patternFill>
    </fill>
    <fill>
      <patternFill patternType="solid">
        <fgColor indexed="42"/>
      </patternFill>
    </fill>
    <fill>
      <patternFill patternType="solid">
        <fgColor indexed="26"/>
        <bgColor indexed="9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43"/>
        <bgColor indexed="26"/>
      </patternFill>
    </fill>
    <fill>
      <patternFill patternType="solid">
        <fgColor indexed="24"/>
        <bgColor indexed="46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22"/>
        <bgColor indexed="44"/>
      </patternFill>
    </fill>
    <fill>
      <patternFill patternType="solid">
        <f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49"/>
      </patternFill>
    </fill>
    <fill>
      <patternFill patternType="solid">
        <fgColor indexed="57"/>
        <bgColor indexed="21"/>
      </patternFill>
    </fill>
    <fill>
      <patternFill patternType="solid">
        <fgColor indexed="52"/>
      </patternFill>
    </fill>
    <fill>
      <patternFill patternType="solid">
        <fgColor indexed="9"/>
        <bgColor indexed="41"/>
      </patternFill>
    </fill>
    <fill>
      <patternFill patternType="solid">
        <fgColor indexed="22"/>
      </patternFill>
    </fill>
    <fill>
      <patternFill patternType="solid">
        <fgColor indexed="55"/>
        <bgColor indexed="46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53"/>
        <bgColor indexed="5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1"/>
        <bgColor indexed="13"/>
      </patternFill>
    </fill>
    <fill>
      <patternFill patternType="solid">
        <fgColor indexed="62"/>
        <bgColor indexed="56"/>
      </patternFill>
    </fill>
    <fill>
      <patternFill patternType="solid">
        <fgColor indexed="53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D8ECF6"/>
      </patternFill>
    </fill>
    <fill>
      <patternFill patternType="solid">
        <fgColor theme="0"/>
        <bgColor indexed="64"/>
      </patternFill>
    </fill>
  </fills>
  <borders count="74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thin">
        <color rgb="FFCCCCCC"/>
      </right>
      <top/>
      <bottom style="thin">
        <color rgb="FFCCCCCC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44"/>
      </left>
      <right style="thin">
        <color indexed="44"/>
      </right>
      <top style="thin">
        <color indexed="44"/>
      </top>
      <bottom style="thin">
        <color indexed="4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4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CCCCCC"/>
      </left>
      <right style="medium">
        <color indexed="64"/>
      </right>
      <top style="thin">
        <color rgb="FFCCCCCC"/>
      </top>
      <bottom style="thin">
        <color rgb="FFCCCCCC"/>
      </bottom>
      <diagonal/>
    </border>
    <border>
      <left style="medium">
        <color indexed="64"/>
      </left>
      <right style="thin">
        <color rgb="FFCCCCCC"/>
      </right>
      <top/>
      <bottom style="thin">
        <color rgb="FFCCCCCC"/>
      </bottom>
      <diagonal/>
    </border>
    <border>
      <left style="thin">
        <color rgb="FFCCCCCC"/>
      </left>
      <right style="medium">
        <color indexed="64"/>
      </right>
      <top/>
      <bottom style="thin">
        <color rgb="FFCCCCCC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063">
    <xf numFmtId="0" fontId="0" fillId="0" borderId="0"/>
    <xf numFmtId="0" fontId="3" fillId="0" borderId="0"/>
    <xf numFmtId="0" fontId="14" fillId="0" borderId="0"/>
    <xf numFmtId="9" fontId="14" fillId="0" borderId="0" applyFont="0" applyFill="0" applyBorder="0" applyAlignment="0" applyProtection="0"/>
    <xf numFmtId="44" fontId="14" fillId="0" borderId="0" applyFont="0" applyFill="0" applyBorder="0" applyAlignment="0" applyProtection="0"/>
    <xf numFmtId="165" fontId="18" fillId="0" borderId="0"/>
    <xf numFmtId="0" fontId="19" fillId="11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6" borderId="0" applyNumberFormat="0" applyBorder="0" applyAlignment="0" applyProtection="0"/>
    <xf numFmtId="0" fontId="19" fillId="17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5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9" borderId="0" applyNumberFormat="0" applyBorder="0" applyAlignment="0" applyProtection="0"/>
    <xf numFmtId="0" fontId="19" fillId="17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20" borderId="0" applyNumberFormat="0" applyBorder="0" applyAlignment="0" applyProtection="0"/>
    <xf numFmtId="0" fontId="19" fillId="1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13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22" borderId="0" applyNumberFormat="0" applyBorder="0" applyAlignment="0" applyProtection="0"/>
    <xf numFmtId="0" fontId="19" fillId="15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3" borderId="0" applyNumberFormat="0" applyBorder="0" applyAlignment="0" applyProtection="0"/>
    <xf numFmtId="0" fontId="19" fillId="24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18" borderId="0" applyNumberFormat="0" applyBorder="0" applyAlignment="0" applyProtection="0"/>
    <xf numFmtId="0" fontId="19" fillId="25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1" borderId="0" applyNumberFormat="0" applyBorder="0" applyAlignment="0" applyProtection="0"/>
    <xf numFmtId="0" fontId="19" fillId="24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19" fillId="26" borderId="0" applyNumberFormat="0" applyBorder="0" applyAlignment="0" applyProtection="0"/>
    <xf numFmtId="0" fontId="20" fillId="25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27" borderId="0" applyNumberFormat="0" applyBorder="0" applyAlignment="0" applyProtection="0"/>
    <xf numFmtId="0" fontId="20" fillId="13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20" fillId="28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3" borderId="0" applyNumberFormat="0" applyBorder="0" applyAlignment="0" applyProtection="0"/>
    <xf numFmtId="0" fontId="20" fillId="24" borderId="0" applyNumberFormat="0" applyBorder="0" applyAlignment="0" applyProtection="0"/>
    <xf numFmtId="0" fontId="20" fillId="29" borderId="0" applyNumberFormat="0" applyBorder="0" applyAlignment="0" applyProtection="0"/>
    <xf numFmtId="0" fontId="20" fillId="29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33" borderId="0" applyNumberFormat="0" applyBorder="0" applyAlignment="0" applyProtection="0"/>
    <xf numFmtId="0" fontId="20" fillId="33" borderId="0" applyNumberFormat="0" applyBorder="0" applyAlignment="0" applyProtection="0"/>
    <xf numFmtId="0" fontId="20" fillId="33" borderId="0" applyNumberFormat="0" applyBorder="0" applyAlignment="0" applyProtection="0"/>
    <xf numFmtId="0" fontId="21" fillId="11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1" fillId="16" borderId="0" applyNumberFormat="0" applyBorder="0" applyAlignment="0" applyProtection="0"/>
    <xf numFmtId="0" fontId="22" fillId="34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4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5" borderId="44" applyNumberFormat="0" applyAlignment="0" applyProtection="0"/>
    <xf numFmtId="0" fontId="22" fillId="34" borderId="44" applyNumberFormat="0" applyAlignment="0" applyProtection="0"/>
    <xf numFmtId="0" fontId="23" fillId="36" borderId="45" applyNumberFormat="0" applyAlignment="0" applyProtection="0"/>
    <xf numFmtId="0" fontId="23" fillId="37" borderId="45" applyNumberFormat="0" applyAlignment="0" applyProtection="0"/>
    <xf numFmtId="0" fontId="23" fillId="37" borderId="45" applyNumberFormat="0" applyAlignment="0" applyProtection="0"/>
    <xf numFmtId="0" fontId="23" fillId="37" borderId="45" applyNumberFormat="0" applyAlignment="0" applyProtection="0"/>
    <xf numFmtId="0" fontId="24" fillId="0" borderId="46" applyNumberFormat="0" applyFill="0" applyAlignment="0" applyProtection="0"/>
    <xf numFmtId="0" fontId="24" fillId="0" borderId="46" applyNumberFormat="0" applyFill="0" applyAlignment="0" applyProtection="0"/>
    <xf numFmtId="0" fontId="24" fillId="0" borderId="46" applyNumberFormat="0" applyFill="0" applyAlignment="0" applyProtection="0"/>
    <xf numFmtId="0" fontId="24" fillId="0" borderId="46" applyNumberFormat="0" applyFill="0" applyAlignment="0" applyProtection="0"/>
    <xf numFmtId="0" fontId="20" fillId="30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9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40" borderId="0" applyNumberFormat="0" applyBorder="0" applyAlignment="0" applyProtection="0"/>
    <xf numFmtId="0" fontId="20" fillId="36" borderId="0" applyNumberFormat="0" applyBorder="0" applyAlignment="0" applyProtection="0"/>
    <xf numFmtId="0" fontId="20" fillId="41" borderId="0" applyNumberFormat="0" applyBorder="0" applyAlignment="0" applyProtection="0"/>
    <xf numFmtId="0" fontId="20" fillId="41" borderId="0" applyNumberFormat="0" applyBorder="0" applyAlignment="0" applyProtection="0"/>
    <xf numFmtId="0" fontId="20" fillId="41" borderId="0" applyNumberFormat="0" applyBorder="0" applyAlignment="0" applyProtection="0"/>
    <xf numFmtId="0" fontId="20" fillId="42" borderId="0" applyNumberFormat="0" applyBorder="0" applyAlignment="0" applyProtection="0"/>
    <xf numFmtId="0" fontId="20" fillId="29" borderId="0" applyNumberFormat="0" applyBorder="0" applyAlignment="0" applyProtection="0"/>
    <xf numFmtId="0" fontId="20" fillId="29" borderId="0" applyNumberFormat="0" applyBorder="0" applyAlignment="0" applyProtection="0"/>
    <xf numFmtId="0" fontId="20" fillId="29" borderId="0" applyNumberFormat="0" applyBorder="0" applyAlignment="0" applyProtection="0"/>
    <xf numFmtId="0" fontId="20" fillId="43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2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0" fillId="44" borderId="0" applyNumberFormat="0" applyBorder="0" applyAlignment="0" applyProtection="0"/>
    <xf numFmtId="0" fontId="25" fillId="13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13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20" borderId="44" applyNumberFormat="0" applyAlignment="0" applyProtection="0"/>
    <xf numFmtId="0" fontId="25" fillId="13" borderId="44" applyNumberFormat="0" applyAlignment="0" applyProtection="0"/>
    <xf numFmtId="166" fontId="18" fillId="0" borderId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167" fontId="14" fillId="0" borderId="0" applyFont="0" applyFill="0" applyBorder="0" applyAlignment="0" applyProtection="0"/>
    <xf numFmtId="0" fontId="26" fillId="0" borderId="0"/>
    <xf numFmtId="0" fontId="26" fillId="0" borderId="0"/>
    <xf numFmtId="9" fontId="26" fillId="0" borderId="0" applyBorder="0" applyProtection="0"/>
    <xf numFmtId="9" fontId="26" fillId="0" borderId="0" applyBorder="0" applyProtection="0"/>
    <xf numFmtId="9" fontId="26" fillId="0" borderId="0"/>
    <xf numFmtId="0" fontId="27" fillId="0" borderId="0"/>
    <xf numFmtId="0" fontId="28" fillId="0" borderId="0"/>
    <xf numFmtId="0" fontId="19" fillId="45" borderId="0" applyNumberFormat="0" applyBorder="0" applyAlignment="0" applyProtection="0"/>
    <xf numFmtId="0" fontId="29" fillId="0" borderId="0" applyNumberFormat="0" applyFill="0" applyBorder="0" applyAlignment="0" applyProtection="0">
      <alignment vertical="top"/>
      <protection locked="0"/>
    </xf>
    <xf numFmtId="0" fontId="30" fillId="46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0" fillId="14" borderId="0" applyNumberFormat="0" applyBorder="0" applyAlignment="0" applyProtection="0"/>
    <xf numFmtId="0" fontId="31" fillId="0" borderId="0"/>
    <xf numFmtId="168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ill="0" applyBorder="0" applyAlignment="0" applyProtection="0"/>
    <xf numFmtId="164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5" fontId="32" fillId="0" borderId="0" applyFont="0" applyFill="0" applyBorder="0" applyAlignment="0" applyProtection="0"/>
    <xf numFmtId="165" fontId="32" fillId="0" borderId="0" applyFont="0" applyFill="0" applyBorder="0" applyAlignment="0" applyProtection="0"/>
    <xf numFmtId="165" fontId="32" fillId="0" borderId="0" applyFont="0" applyFill="0" applyBorder="0" applyAlignment="0" applyProtection="0"/>
    <xf numFmtId="44" fontId="14" fillId="0" borderId="0" quotePrefix="1" applyFont="0" applyFill="0" applyBorder="0" applyAlignment="0">
      <protection locked="0"/>
    </xf>
    <xf numFmtId="44" fontId="33" fillId="0" borderId="0" applyFont="0" applyFill="0" applyBorder="0" applyAlignment="0" applyProtection="0"/>
    <xf numFmtId="44" fontId="3" fillId="0" borderId="0" applyFont="0" applyFill="0" applyBorder="0" applyAlignment="0" applyProtection="0"/>
    <xf numFmtId="171" fontId="14" fillId="0" borderId="0" applyFont="0" applyFill="0" applyBorder="0" applyAlignment="0" applyProtection="0"/>
    <xf numFmtId="172" fontId="14" fillId="0" borderId="0" applyFont="0" applyFill="0" applyBorder="0" applyAlignment="0" applyProtection="0"/>
    <xf numFmtId="0" fontId="34" fillId="24" borderId="0" applyNumberFormat="0" applyBorder="0" applyAlignment="0" applyProtection="0"/>
    <xf numFmtId="0" fontId="34" fillId="47" borderId="0" applyNumberFormat="0" applyBorder="0" applyAlignment="0" applyProtection="0"/>
    <xf numFmtId="0" fontId="34" fillId="47" borderId="0" applyNumberFormat="0" applyBorder="0" applyAlignment="0" applyProtection="0"/>
    <xf numFmtId="0" fontId="34" fillId="47" borderId="0" applyNumberFormat="0" applyBorder="0" applyAlignment="0" applyProtection="0"/>
    <xf numFmtId="173" fontId="35" fillId="0" borderId="0"/>
    <xf numFmtId="0" fontId="3" fillId="0" borderId="0"/>
    <xf numFmtId="0" fontId="14" fillId="0" borderId="0"/>
    <xf numFmtId="0" fontId="14" fillId="0" borderId="0"/>
    <xf numFmtId="0" fontId="32" fillId="0" borderId="0"/>
    <xf numFmtId="0" fontId="14" fillId="0" borderId="0"/>
    <xf numFmtId="0" fontId="32" fillId="0" borderId="0"/>
    <xf numFmtId="0" fontId="3" fillId="0" borderId="0"/>
    <xf numFmtId="0" fontId="1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" fillId="0" borderId="0"/>
    <xf numFmtId="0" fontId="1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" fillId="0" borderId="0"/>
    <xf numFmtId="0" fontId="32" fillId="0" borderId="0"/>
    <xf numFmtId="0" fontId="14" fillId="0" borderId="0"/>
    <xf numFmtId="0" fontId="3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0" borderId="0"/>
    <xf numFmtId="0" fontId="32" fillId="0" borderId="0"/>
    <xf numFmtId="0" fontId="3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0" borderId="0"/>
    <xf numFmtId="0" fontId="32" fillId="0" borderId="0"/>
    <xf numFmtId="0" fontId="14" fillId="0" borderId="0"/>
    <xf numFmtId="0" fontId="3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9" fillId="0" borderId="0"/>
    <xf numFmtId="0" fontId="1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6" fillId="0" borderId="0"/>
    <xf numFmtId="0" fontId="14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3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4" fillId="0" borderId="0"/>
    <xf numFmtId="0" fontId="14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32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19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9" fillId="0" borderId="0"/>
    <xf numFmtId="0" fontId="3" fillId="0" borderId="0"/>
    <xf numFmtId="0" fontId="38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9" fillId="0" borderId="0"/>
    <xf numFmtId="0" fontId="32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4" fillId="17" borderId="47" applyNumberFormat="0" applyAlignment="0" applyProtection="0"/>
    <xf numFmtId="0" fontId="14" fillId="17" borderId="47" applyNumberFormat="0" applyAlignment="0" applyProtection="0"/>
    <xf numFmtId="0" fontId="14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4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4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4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4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9" fillId="48" borderId="48" applyNumberFormat="0" applyFont="0" applyAlignment="0" applyProtection="0"/>
    <xf numFmtId="0" fontId="14" fillId="17" borderId="47" applyNumberFormat="0" applyAlignment="0" applyProtection="0"/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0" fontId="11" fillId="49" borderId="49" applyNumberFormat="0" applyFont="0" applyBorder="0" applyAlignment="0" applyProtection="0">
      <alignment horizontal="center"/>
    </xf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40" fillId="0" borderId="50" applyNumberFormat="0" applyFont="0" applyBorder="0" applyAlignment="0"/>
    <xf numFmtId="9" fontId="3" fillId="0" borderId="0" applyFont="0" applyFill="0" applyBorder="0" applyAlignment="0" applyProtection="0"/>
    <xf numFmtId="9" fontId="14" fillId="0" borderId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ill="0" applyBorder="0" applyAlignment="0" applyProtection="0"/>
    <xf numFmtId="9" fontId="14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32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41" fillId="34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4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5" borderId="51" applyNumberFormat="0" applyAlignment="0" applyProtection="0"/>
    <xf numFmtId="0" fontId="41" fillId="34" borderId="51" applyNumberFormat="0" applyAlignment="0" applyProtection="0"/>
    <xf numFmtId="0" fontId="42" fillId="0" borderId="0" applyNumberFormat="0" applyBorder="0" applyProtection="0">
      <alignment horizontal="left"/>
    </xf>
    <xf numFmtId="174" fontId="14" fillId="0" borderId="0" applyFont="0" applyFill="0" applyBorder="0" applyAlignment="0" applyProtection="0"/>
    <xf numFmtId="174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175" fontId="14" fillId="0" borderId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76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175" fontId="14" fillId="0" borderId="0" applyFont="0" applyFill="0" applyBorder="0" applyAlignment="0" applyProtection="0"/>
    <xf numFmtId="43" fontId="3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9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43" fontId="19" fillId="0" borderId="0" applyFont="0" applyFill="0" applyBorder="0" applyAlignment="0" applyProtection="0"/>
    <xf numFmtId="169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9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43" fillId="50" borderId="52">
      <alignment wrapText="1"/>
    </xf>
    <xf numFmtId="0" fontId="43" fillId="50" borderId="52">
      <alignment wrapText="1"/>
    </xf>
    <xf numFmtId="0" fontId="44" fillId="0" borderId="0"/>
    <xf numFmtId="0" fontId="44" fillId="0" borderId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5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53"/>
    <xf numFmtId="0" fontId="48" fillId="0" borderId="53" applyNumberFormat="0" applyFill="0" applyAlignment="0" applyProtection="0"/>
    <xf numFmtId="0" fontId="48" fillId="0" borderId="53" applyNumberFormat="0" applyFill="0" applyAlignment="0" applyProtection="0"/>
    <xf numFmtId="0" fontId="48" fillId="0" borderId="53" applyNumberFormat="0" applyFill="0" applyAlignment="0" applyProtection="0"/>
    <xf numFmtId="0" fontId="48" fillId="0" borderId="53" applyNumberFormat="0" applyFill="0" applyAlignment="0" applyProtection="0"/>
    <xf numFmtId="0" fontId="49" fillId="0" borderId="54" applyNumberFormat="0" applyFill="0" applyAlignment="0" applyProtection="0"/>
    <xf numFmtId="0" fontId="48" fillId="0" borderId="53" applyNumberFormat="0" applyFill="0" applyAlignment="0" applyProtection="0"/>
    <xf numFmtId="0" fontId="48" fillId="0" borderId="53" applyNumberFormat="0" applyFill="0" applyAlignment="0" applyProtection="0"/>
    <xf numFmtId="0" fontId="48" fillId="0" borderId="53" applyNumberFormat="0" applyFill="0" applyAlignment="0" applyProtection="0"/>
    <xf numFmtId="0" fontId="50" fillId="0" borderId="55" applyNumberFormat="0" applyFill="0" applyAlignment="0" applyProtection="0"/>
    <xf numFmtId="0" fontId="51" fillId="0" borderId="56" applyNumberFormat="0" applyFill="0" applyAlignment="0" applyProtection="0"/>
    <xf numFmtId="0" fontId="51" fillId="0" borderId="56" applyNumberFormat="0" applyFill="0" applyAlignment="0" applyProtection="0"/>
    <xf numFmtId="0" fontId="51" fillId="0" borderId="56" applyNumberFormat="0" applyFill="0" applyAlignment="0" applyProtection="0"/>
    <xf numFmtId="0" fontId="52" fillId="0" borderId="57" applyNumberFormat="0" applyFill="0" applyAlignment="0" applyProtection="0"/>
    <xf numFmtId="0" fontId="53" fillId="0" borderId="58" applyNumberFormat="0" applyFill="0" applyAlignment="0" applyProtection="0"/>
    <xf numFmtId="0" fontId="53" fillId="0" borderId="58" applyNumberFormat="0" applyFill="0" applyAlignment="0" applyProtection="0"/>
    <xf numFmtId="0" fontId="53" fillId="0" borderId="58" applyNumberFormat="0" applyFill="0" applyAlignment="0" applyProtection="0"/>
    <xf numFmtId="0" fontId="53" fillId="0" borderId="58" applyNumberFormat="0" applyFill="0" applyAlignment="0" applyProtection="0"/>
    <xf numFmtId="0" fontId="53" fillId="0" borderId="58" applyNumberFormat="0" applyFill="0" applyAlignment="0" applyProtection="0"/>
    <xf numFmtId="0" fontId="53" fillId="0" borderId="58" applyNumberFormat="0" applyFill="0" applyAlignment="0" applyProtection="0"/>
    <xf numFmtId="0" fontId="53" fillId="0" borderId="58" applyNumberFormat="0" applyFill="0" applyAlignment="0" applyProtection="0"/>
    <xf numFmtId="0" fontId="52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59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59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60" applyNumberFormat="0" applyFill="0" applyAlignment="0" applyProtection="0"/>
    <xf numFmtId="0" fontId="56" fillId="0" borderId="59" applyNumberFormat="0" applyFill="0" applyAlignment="0" applyProtection="0"/>
    <xf numFmtId="4" fontId="57" fillId="51" borderId="9">
      <alignment horizontal="right" vertical="center"/>
    </xf>
    <xf numFmtId="43" fontId="14" fillId="0" borderId="0" applyFont="0" applyFill="0" applyBorder="0" applyAlignment="0" applyProtection="0"/>
    <xf numFmtId="177" fontId="14" fillId="0" borderId="0" applyFill="0" applyBorder="0" applyAlignment="0" applyProtection="0"/>
    <xf numFmtId="165" fontId="13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4" fillId="0" borderId="0" applyFont="0" applyFill="0" applyBorder="0" applyAlignment="0" applyProtection="0"/>
    <xf numFmtId="43" fontId="35" fillId="0" borderId="0" applyFont="0" applyFill="0" applyBorder="0" applyAlignment="0" applyProtection="0"/>
    <xf numFmtId="175" fontId="14" fillId="0" borderId="0" applyFill="0" applyBorder="0" applyAlignment="0" applyProtection="0"/>
    <xf numFmtId="165" fontId="14" fillId="0" borderId="0" applyFont="0" applyFill="0" applyBorder="0" applyAlignment="0" applyProtection="0"/>
    <xf numFmtId="165" fontId="1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4" fillId="0" borderId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60" fillId="0" borderId="0" applyFont="0" applyFill="0" applyBorder="0" applyAlignment="0" applyProtection="0"/>
    <xf numFmtId="9" fontId="60" fillId="0" borderId="0" applyFont="0" applyFill="0" applyBorder="0" applyAlignment="0" applyProtection="0"/>
  </cellStyleXfs>
  <cellXfs count="171">
    <xf numFmtId="0" fontId="0" fillId="0" borderId="0" xfId="0"/>
    <xf numFmtId="0" fontId="0" fillId="0" borderId="0" xfId="0"/>
    <xf numFmtId="0" fontId="0" fillId="0" borderId="0" xfId="0"/>
    <xf numFmtId="0" fontId="7" fillId="5" borderId="1" xfId="0" applyFont="1" applyFill="1" applyBorder="1" applyAlignment="1">
      <alignment horizontal="center" vertical="center" wrapText="1"/>
    </xf>
    <xf numFmtId="0" fontId="0" fillId="0" borderId="0" xfId="0"/>
    <xf numFmtId="0" fontId="0" fillId="0" borderId="0" xfId="0" applyAlignment="1">
      <alignment horizontal="center" vertical="center"/>
    </xf>
    <xf numFmtId="0" fontId="8" fillId="8" borderId="0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9" borderId="2" xfId="0" applyFont="1" applyFill="1" applyBorder="1" applyAlignment="1">
      <alignment horizontal="center" vertical="center" wrapText="1"/>
    </xf>
    <xf numFmtId="0" fontId="12" fillId="9" borderId="2" xfId="0" applyFont="1" applyFill="1" applyBorder="1" applyAlignment="1">
      <alignment horizontal="left" vertical="center" wrapText="1"/>
    </xf>
    <xf numFmtId="0" fontId="4" fillId="9" borderId="2" xfId="0" applyFont="1" applyFill="1" applyBorder="1" applyAlignment="1">
      <alignment horizontal="right" vertical="center" wrapText="1"/>
    </xf>
    <xf numFmtId="44" fontId="12" fillId="9" borderId="2" xfId="0" applyNumberFormat="1" applyFont="1" applyFill="1" applyBorder="1" applyAlignment="1">
      <alignment horizontal="right" vertical="center" wrapText="1"/>
    </xf>
    <xf numFmtId="0" fontId="11" fillId="8" borderId="0" xfId="0" applyFont="1" applyFill="1" applyBorder="1" applyAlignment="1">
      <alignment horizontal="left" vertical="center" wrapText="1"/>
    </xf>
    <xf numFmtId="0" fontId="8" fillId="8" borderId="0" xfId="0" applyFont="1" applyFill="1" applyBorder="1" applyAlignment="1">
      <alignment horizontal="left" vertical="center" wrapText="1"/>
    </xf>
    <xf numFmtId="0" fontId="4" fillId="8" borderId="0" xfId="0" applyFont="1" applyFill="1" applyAlignment="1">
      <alignment horizontal="left" vertical="top" wrapText="1"/>
    </xf>
    <xf numFmtId="0" fontId="8" fillId="8" borderId="0" xfId="0" applyFont="1" applyFill="1" applyAlignment="1">
      <alignment horizontal="left" vertical="top" wrapText="1"/>
    </xf>
    <xf numFmtId="0" fontId="4" fillId="8" borderId="0" xfId="0" applyFont="1" applyFill="1" applyAlignment="1">
      <alignment vertical="top" wrapText="1"/>
    </xf>
    <xf numFmtId="0" fontId="8" fillId="8" borderId="0" xfId="0" applyFont="1" applyFill="1" applyAlignment="1">
      <alignment vertical="top" wrapText="1"/>
    </xf>
    <xf numFmtId="0" fontId="0" fillId="0" borderId="0" xfId="0" applyAlignment="1"/>
    <xf numFmtId="0" fontId="14" fillId="0" borderId="0" xfId="2"/>
    <xf numFmtId="0" fontId="15" fillId="0" borderId="0" xfId="2" applyFont="1" applyFill="1" applyBorder="1"/>
    <xf numFmtId="0" fontId="15" fillId="0" borderId="15" xfId="2" applyFont="1" applyFill="1" applyBorder="1" applyAlignment="1" applyProtection="1">
      <alignment horizontal="left" vertical="center"/>
    </xf>
    <xf numFmtId="10" fontId="15" fillId="0" borderId="16" xfId="2" applyNumberFormat="1" applyFont="1" applyFill="1" applyBorder="1" applyAlignment="1" applyProtection="1">
      <alignment vertical="center"/>
    </xf>
    <xf numFmtId="0" fontId="15" fillId="0" borderId="17" xfId="2" applyFont="1" applyFill="1" applyBorder="1" applyAlignment="1" applyProtection="1">
      <alignment horizontal="center" vertical="center"/>
    </xf>
    <xf numFmtId="0" fontId="15" fillId="0" borderId="16" xfId="2" applyFont="1" applyFill="1" applyBorder="1" applyAlignment="1" applyProtection="1">
      <alignment horizontal="left" vertical="center"/>
    </xf>
    <xf numFmtId="10" fontId="15" fillId="0" borderId="19" xfId="3" applyNumberFormat="1" applyFont="1" applyFill="1" applyBorder="1" applyAlignment="1" applyProtection="1">
      <alignment vertical="center"/>
      <protection locked="0"/>
    </xf>
    <xf numFmtId="0" fontId="15" fillId="0" borderId="20" xfId="2" applyFont="1" applyFill="1" applyBorder="1" applyAlignment="1" applyProtection="1">
      <alignment horizontal="left" vertical="center"/>
    </xf>
    <xf numFmtId="10" fontId="15" fillId="0" borderId="21" xfId="2" applyNumberFormat="1" applyFont="1" applyFill="1" applyBorder="1" applyAlignment="1" applyProtection="1">
      <alignment vertical="center"/>
    </xf>
    <xf numFmtId="0" fontId="15" fillId="0" borderId="4" xfId="2" applyFont="1" applyFill="1" applyBorder="1" applyAlignment="1" applyProtection="1">
      <alignment horizontal="center" vertical="center"/>
    </xf>
    <xf numFmtId="0" fontId="15" fillId="0" borderId="21" xfId="2" applyFont="1" applyFill="1" applyBorder="1" applyAlignment="1" applyProtection="1">
      <alignment horizontal="left" vertical="center"/>
    </xf>
    <xf numFmtId="10" fontId="15" fillId="0" borderId="23" xfId="3" applyNumberFormat="1" applyFont="1" applyFill="1" applyBorder="1" applyAlignment="1" applyProtection="1">
      <alignment vertical="center"/>
      <protection locked="0"/>
    </xf>
    <xf numFmtId="0" fontId="15" fillId="0" borderId="24" xfId="2" applyFont="1" applyFill="1" applyBorder="1" applyAlignment="1" applyProtection="1">
      <alignment horizontal="left" vertical="center"/>
    </xf>
    <xf numFmtId="0" fontId="15" fillId="0" borderId="25" xfId="2" applyFont="1" applyFill="1" applyBorder="1"/>
    <xf numFmtId="10" fontId="15" fillId="0" borderId="26" xfId="2" applyNumberFormat="1" applyFont="1" applyFill="1" applyBorder="1" applyAlignment="1" applyProtection="1">
      <alignment vertical="center"/>
    </xf>
    <xf numFmtId="10" fontId="15" fillId="0" borderId="27" xfId="2" applyNumberFormat="1" applyFont="1" applyFill="1" applyBorder="1" applyAlignment="1" applyProtection="1">
      <alignment vertical="center"/>
    </xf>
    <xf numFmtId="0" fontId="15" fillId="0" borderId="29" xfId="2" applyFont="1" applyFill="1" applyBorder="1"/>
    <xf numFmtId="10" fontId="15" fillId="0" borderId="30" xfId="3" applyNumberFormat="1" applyFont="1" applyFill="1" applyBorder="1" applyAlignment="1" applyProtection="1">
      <alignment vertical="center"/>
      <protection locked="0"/>
    </xf>
    <xf numFmtId="0" fontId="15" fillId="0" borderId="39" xfId="2" applyFont="1" applyFill="1" applyBorder="1" applyAlignment="1" applyProtection="1">
      <alignment horizontal="left" vertical="center"/>
    </xf>
    <xf numFmtId="10" fontId="17" fillId="0" borderId="43" xfId="3" applyNumberFormat="1" applyFont="1" applyFill="1" applyBorder="1"/>
    <xf numFmtId="0" fontId="11" fillId="0" borderId="0" xfId="2" applyFont="1"/>
    <xf numFmtId="0" fontId="15" fillId="0" borderId="0" xfId="2" applyNumberFormat="1" applyFont="1" applyFill="1" applyBorder="1" applyAlignment="1">
      <alignment horizontal="left" vertical="top" wrapText="1"/>
    </xf>
    <xf numFmtId="0" fontId="15" fillId="0" borderId="0" xfId="2" applyNumberFormat="1" applyFont="1" applyFill="1" applyBorder="1" applyAlignment="1">
      <alignment vertical="top" wrapText="1"/>
    </xf>
    <xf numFmtId="0" fontId="15" fillId="0" borderId="0" xfId="2" applyNumberFormat="1" applyFont="1" applyFill="1" applyBorder="1" applyAlignment="1">
      <alignment horizontal="right" vertical="top"/>
    </xf>
    <xf numFmtId="0" fontId="0" fillId="0" borderId="0" xfId="0"/>
    <xf numFmtId="0" fontId="0" fillId="0" borderId="0" xfId="0" applyAlignment="1">
      <alignment horizontal="right"/>
    </xf>
    <xf numFmtId="0" fontId="8" fillId="8" borderId="0" xfId="0" applyFont="1" applyFill="1" applyAlignment="1">
      <alignment horizontal="center" vertical="top" wrapText="1"/>
    </xf>
    <xf numFmtId="0" fontId="58" fillId="52" borderId="1" xfId="0" applyFont="1" applyFill="1" applyBorder="1" applyAlignment="1">
      <alignment horizontal="left" vertical="center" wrapText="1"/>
    </xf>
    <xf numFmtId="4" fontId="58" fillId="52" borderId="1" xfId="0" applyNumberFormat="1" applyFont="1" applyFill="1" applyBorder="1" applyAlignment="1">
      <alignment horizontal="right" vertical="center" wrapText="1"/>
    </xf>
    <xf numFmtId="0" fontId="59" fillId="8" borderId="1" xfId="0" applyFont="1" applyFill="1" applyBorder="1" applyAlignment="1">
      <alignment horizontal="left" vertical="center" wrapText="1"/>
    </xf>
    <xf numFmtId="0" fontId="59" fillId="8" borderId="1" xfId="0" applyFont="1" applyFill="1" applyBorder="1" applyAlignment="1">
      <alignment horizontal="right" vertical="center" wrapText="1"/>
    </xf>
    <xf numFmtId="0" fontId="59" fillId="8" borderId="1" xfId="0" applyFont="1" applyFill="1" applyBorder="1" applyAlignment="1">
      <alignment horizontal="center" vertical="center" wrapText="1"/>
    </xf>
    <xf numFmtId="4" fontId="59" fillId="8" borderId="1" xfId="0" applyNumberFormat="1" applyFont="1" applyFill="1" applyBorder="1" applyAlignment="1">
      <alignment horizontal="right" vertical="center" wrapText="1"/>
    </xf>
    <xf numFmtId="4" fontId="8" fillId="8" borderId="0" xfId="0" applyNumberFormat="1" applyFont="1" applyFill="1" applyBorder="1" applyAlignment="1">
      <alignment horizontal="center" vertical="center" wrapText="1"/>
    </xf>
    <xf numFmtId="4" fontId="7" fillId="5" borderId="1" xfId="0" applyNumberFormat="1" applyFont="1" applyFill="1" applyBorder="1" applyAlignment="1">
      <alignment horizontal="center" vertical="center" wrapText="1"/>
    </xf>
    <xf numFmtId="4" fontId="4" fillId="9" borderId="2" xfId="0" applyNumberFormat="1" applyFont="1" applyFill="1" applyBorder="1" applyAlignment="1">
      <alignment horizontal="center" vertical="center" wrapText="1"/>
    </xf>
    <xf numFmtId="4" fontId="8" fillId="8" borderId="0" xfId="0" applyNumberFormat="1" applyFont="1" applyFill="1" applyAlignment="1">
      <alignment horizontal="center" vertical="top" wrapText="1"/>
    </xf>
    <xf numFmtId="4" fontId="0" fillId="0" borderId="0" xfId="0" applyNumberFormat="1" applyAlignment="1">
      <alignment horizontal="center" vertical="center"/>
    </xf>
    <xf numFmtId="10" fontId="8" fillId="8" borderId="0" xfId="0" applyNumberFormat="1" applyFont="1" applyFill="1" applyAlignment="1">
      <alignment horizontal="center" vertical="top" wrapText="1"/>
    </xf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0" fontId="0" fillId="0" borderId="0" xfId="0"/>
    <xf numFmtId="0" fontId="4" fillId="8" borderId="49" xfId="0" applyFont="1" applyFill="1" applyBorder="1" applyAlignment="1">
      <alignment horizontal="center" vertical="top" wrapText="1"/>
    </xf>
    <xf numFmtId="10" fontId="59" fillId="52" borderId="49" xfId="1062" applyNumberFormat="1" applyFont="1" applyFill="1" applyBorder="1" applyAlignment="1">
      <alignment horizontal="right" vertical="top"/>
    </xf>
    <xf numFmtId="0" fontId="8" fillId="8" borderId="49" xfId="0" applyFont="1" applyFill="1" applyBorder="1" applyAlignment="1">
      <alignment horizontal="left" vertical="top" wrapText="1"/>
    </xf>
    <xf numFmtId="10" fontId="8" fillId="8" borderId="49" xfId="1062" applyNumberFormat="1" applyFont="1" applyFill="1" applyBorder="1" applyAlignment="1">
      <alignment horizontal="right" vertical="top" wrapText="1"/>
    </xf>
    <xf numFmtId="43" fontId="8" fillId="8" borderId="49" xfId="1061" applyFont="1" applyFill="1" applyBorder="1" applyAlignment="1">
      <alignment horizontal="left" vertical="top" wrapText="1"/>
    </xf>
    <xf numFmtId="43" fontId="8" fillId="8" borderId="49" xfId="0" applyNumberFormat="1" applyFont="1" applyFill="1" applyBorder="1" applyAlignment="1">
      <alignment horizontal="right" vertical="top" wrapText="1"/>
    </xf>
    <xf numFmtId="10" fontId="8" fillId="8" borderId="49" xfId="0" applyNumberFormat="1" applyFont="1" applyFill="1" applyBorder="1" applyAlignment="1">
      <alignment horizontal="right" vertical="top" wrapText="1"/>
    </xf>
    <xf numFmtId="0" fontId="9" fillId="8" borderId="49" xfId="0" applyFont="1" applyFill="1" applyBorder="1" applyAlignment="1">
      <alignment horizontal="center" vertical="top" wrapText="1"/>
    </xf>
    <xf numFmtId="0" fontId="0" fillId="0" borderId="49" xfId="0" applyBorder="1"/>
    <xf numFmtId="10" fontId="59" fillId="9" borderId="49" xfId="1062" applyNumberFormat="1" applyFont="1" applyFill="1" applyBorder="1" applyAlignment="1">
      <alignment horizontal="right" vertical="top"/>
    </xf>
    <xf numFmtId="4" fontId="58" fillId="53" borderId="49" xfId="0" applyNumberFormat="1" applyFont="1" applyFill="1" applyBorder="1" applyAlignment="1">
      <alignment horizontal="right" vertical="top" wrapText="1"/>
    </xf>
    <xf numFmtId="10" fontId="58" fillId="53" borderId="49" xfId="1062" applyNumberFormat="1" applyFont="1" applyFill="1" applyBorder="1" applyAlignment="1">
      <alignment horizontal="right" vertical="top" wrapText="1"/>
    </xf>
    <xf numFmtId="43" fontId="59" fillId="53" borderId="49" xfId="1061" applyFont="1" applyFill="1" applyBorder="1" applyAlignment="1">
      <alignment horizontal="right" vertical="top"/>
    </xf>
    <xf numFmtId="10" fontId="59" fillId="53" borderId="49" xfId="1062" applyNumberFormat="1" applyFont="1" applyFill="1" applyBorder="1" applyAlignment="1">
      <alignment horizontal="right" vertical="top"/>
    </xf>
    <xf numFmtId="44" fontId="0" fillId="0" borderId="0" xfId="0" applyNumberFormat="1"/>
    <xf numFmtId="0" fontId="4" fillId="2" borderId="6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left" vertical="center" wrapText="1"/>
    </xf>
    <xf numFmtId="4" fontId="4" fillId="2" borderId="0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/>
    </xf>
    <xf numFmtId="0" fontId="4" fillId="2" borderId="0" xfId="0" applyFont="1" applyFill="1" applyBorder="1" applyAlignment="1">
      <alignment vertical="center" wrapText="1"/>
    </xf>
    <xf numFmtId="0" fontId="10" fillId="6" borderId="66" xfId="0" applyFont="1" applyFill="1" applyBorder="1" applyAlignment="1">
      <alignment horizontal="center" vertical="center" wrapText="1"/>
    </xf>
    <xf numFmtId="0" fontId="10" fillId="6" borderId="0" xfId="0" applyFont="1" applyFill="1" applyBorder="1" applyAlignment="1">
      <alignment horizontal="center" vertical="center" wrapText="1"/>
    </xf>
    <xf numFmtId="0" fontId="11" fillId="6" borderId="0" xfId="0" applyFont="1" applyFill="1" applyBorder="1" applyAlignment="1">
      <alignment horizontal="left" vertical="top" wrapText="1"/>
    </xf>
    <xf numFmtId="10" fontId="10" fillId="6" borderId="0" xfId="0" applyNumberFormat="1" applyFont="1" applyFill="1" applyBorder="1" applyAlignment="1">
      <alignment horizontal="center" vertical="top" wrapText="1"/>
    </xf>
    <xf numFmtId="0" fontId="8" fillId="8" borderId="66" xfId="0" applyFont="1" applyFill="1" applyBorder="1" applyAlignment="1">
      <alignment horizontal="center" vertical="center" wrapText="1"/>
    </xf>
    <xf numFmtId="0" fontId="5" fillId="3" borderId="6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7" fillId="5" borderId="68" xfId="0" applyFont="1" applyFill="1" applyBorder="1" applyAlignment="1">
      <alignment horizontal="center" vertical="center" wrapText="1"/>
    </xf>
    <xf numFmtId="0" fontId="4" fillId="9" borderId="69" xfId="0" applyFont="1" applyFill="1" applyBorder="1" applyAlignment="1">
      <alignment horizontal="center" vertical="center" wrapText="1"/>
    </xf>
    <xf numFmtId="0" fontId="4" fillId="9" borderId="70" xfId="0" applyFont="1" applyFill="1" applyBorder="1" applyAlignment="1">
      <alignment horizontal="right" vertical="center" wrapText="1"/>
    </xf>
    <xf numFmtId="0" fontId="58" fillId="52" borderId="67" xfId="0" applyFont="1" applyFill="1" applyBorder="1" applyAlignment="1">
      <alignment horizontal="center" vertical="center" wrapText="1"/>
    </xf>
    <xf numFmtId="178" fontId="58" fillId="52" borderId="68" xfId="0" applyNumberFormat="1" applyFont="1" applyFill="1" applyBorder="1" applyAlignment="1">
      <alignment horizontal="right" vertical="center" wrapText="1"/>
    </xf>
    <xf numFmtId="0" fontId="59" fillId="8" borderId="67" xfId="0" applyFont="1" applyFill="1" applyBorder="1" applyAlignment="1">
      <alignment horizontal="center" vertical="center" wrapText="1"/>
    </xf>
    <xf numFmtId="178" fontId="59" fillId="8" borderId="68" xfId="0" applyNumberFormat="1" applyFont="1" applyFill="1" applyBorder="1" applyAlignment="1">
      <alignment horizontal="right" vertical="center" wrapText="1"/>
    </xf>
    <xf numFmtId="0" fontId="9" fillId="8" borderId="66" xfId="0" applyFont="1" applyFill="1" applyBorder="1" applyAlignment="1">
      <alignment horizontal="center" vertical="top" wrapText="1"/>
    </xf>
    <xf numFmtId="0" fontId="9" fillId="8" borderId="0" xfId="0" applyFont="1" applyFill="1" applyBorder="1" applyAlignment="1">
      <alignment horizontal="center" vertical="top" wrapText="1"/>
    </xf>
    <xf numFmtId="4" fontId="9" fillId="8" borderId="0" xfId="0" applyNumberFormat="1" applyFont="1" applyFill="1" applyBorder="1" applyAlignment="1">
      <alignment horizontal="center" vertical="top" wrapText="1"/>
    </xf>
    <xf numFmtId="0" fontId="9" fillId="8" borderId="6" xfId="0" applyFont="1" applyFill="1" applyBorder="1" applyAlignment="1">
      <alignment horizontal="center" vertical="top" wrapText="1"/>
    </xf>
    <xf numFmtId="0" fontId="9" fillId="8" borderId="72" xfId="0" applyFont="1" applyFill="1" applyBorder="1" applyAlignment="1">
      <alignment horizontal="left" vertical="top" wrapText="1"/>
    </xf>
    <xf numFmtId="0" fontId="8" fillId="8" borderId="72" xfId="0" applyFont="1" applyFill="1" applyBorder="1" applyAlignment="1">
      <alignment horizontal="right" vertical="top" wrapText="1"/>
    </xf>
    <xf numFmtId="4" fontId="0" fillId="0" borderId="0" xfId="0" applyNumberFormat="1" applyAlignment="1">
      <alignment vertical="center"/>
    </xf>
    <xf numFmtId="0" fontId="8" fillId="8" borderId="71" xfId="0" applyFont="1" applyFill="1" applyBorder="1" applyAlignment="1">
      <alignment horizontal="right" vertical="top" wrapText="1"/>
    </xf>
    <xf numFmtId="0" fontId="8" fillId="8" borderId="72" xfId="0" applyFont="1" applyFill="1" applyBorder="1" applyAlignment="1">
      <alignment horizontal="right" vertical="top" wrapText="1"/>
    </xf>
    <xf numFmtId="0" fontId="8" fillId="8" borderId="72" xfId="0" applyFont="1" applyFill="1" applyBorder="1" applyAlignment="1">
      <alignment horizontal="left" vertical="top" wrapText="1"/>
    </xf>
    <xf numFmtId="4" fontId="8" fillId="8" borderId="72" xfId="0" applyNumberFormat="1" applyFont="1" applyFill="1" applyBorder="1" applyAlignment="1">
      <alignment horizontal="right" vertical="top" wrapText="1"/>
    </xf>
    <xf numFmtId="0" fontId="8" fillId="8" borderId="73" xfId="0" applyFont="1" applyFill="1" applyBorder="1" applyAlignment="1">
      <alignment horizontal="right" vertical="top" wrapText="1"/>
    </xf>
    <xf numFmtId="0" fontId="4" fillId="9" borderId="64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9" borderId="65" xfId="0" applyFont="1" applyFill="1" applyBorder="1" applyAlignment="1">
      <alignment horizontal="center" vertical="center" wrapText="1"/>
    </xf>
    <xf numFmtId="0" fontId="8" fillId="6" borderId="0" xfId="0" applyFont="1" applyFill="1" applyBorder="1" applyAlignment="1">
      <alignment horizontal="left" vertical="top" wrapText="1"/>
    </xf>
    <xf numFmtId="0" fontId="10" fillId="6" borderId="0" xfId="0" applyFont="1" applyFill="1" applyBorder="1" applyAlignment="1">
      <alignment horizontal="left" vertical="top" wrapText="1"/>
    </xf>
    <xf numFmtId="0" fontId="13" fillId="8" borderId="0" xfId="0" applyFont="1" applyFill="1" applyBorder="1" applyAlignment="1">
      <alignment horizontal="right" vertical="center" wrapText="1"/>
    </xf>
    <xf numFmtId="0" fontId="13" fillId="8" borderId="6" xfId="0" applyFont="1" applyFill="1" applyBorder="1" applyAlignment="1">
      <alignment horizontal="right" vertical="center" wrapText="1"/>
    </xf>
    <xf numFmtId="0" fontId="4" fillId="9" borderId="66" xfId="0" applyFont="1" applyFill="1" applyBorder="1" applyAlignment="1">
      <alignment horizontal="center" wrapText="1"/>
    </xf>
    <xf numFmtId="0" fontId="0" fillId="9" borderId="0" xfId="0" applyFill="1" applyBorder="1"/>
    <xf numFmtId="0" fontId="0" fillId="9" borderId="6" xfId="0" applyFill="1" applyBorder="1"/>
    <xf numFmtId="0" fontId="4" fillId="2" borderId="0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10" fillId="6" borderId="6" xfId="0" applyFont="1" applyFill="1" applyBorder="1" applyAlignment="1">
      <alignment horizontal="left" vertical="top" wrapText="1"/>
    </xf>
    <xf numFmtId="0" fontId="8" fillId="8" borderId="49" xfId="0" applyFont="1" applyFill="1" applyBorder="1" applyAlignment="1">
      <alignment horizontal="right" vertical="top" wrapText="1"/>
    </xf>
    <xf numFmtId="0" fontId="4" fillId="9" borderId="0" xfId="0" applyFont="1" applyFill="1" applyBorder="1" applyAlignment="1">
      <alignment horizontal="center" vertical="center" wrapText="1"/>
    </xf>
    <xf numFmtId="0" fontId="8" fillId="8" borderId="0" xfId="0" applyFont="1" applyFill="1" applyAlignment="1">
      <alignment horizontal="left" vertical="top" wrapText="1"/>
    </xf>
    <xf numFmtId="0" fontId="4" fillId="0" borderId="49" xfId="0" applyFont="1" applyFill="1" applyBorder="1" applyAlignment="1">
      <alignment horizontal="center" vertical="center" wrapText="1"/>
    </xf>
    <xf numFmtId="0" fontId="4" fillId="8" borderId="49" xfId="0" applyFont="1" applyFill="1" applyBorder="1" applyAlignment="1">
      <alignment horizontal="center" vertical="center" wrapText="1"/>
    </xf>
    <xf numFmtId="0" fontId="4" fillId="8" borderId="0" xfId="0" applyFont="1" applyFill="1" applyAlignment="1">
      <alignment horizontal="left" vertical="top" wrapText="1"/>
    </xf>
    <xf numFmtId="0" fontId="58" fillId="53" borderId="49" xfId="0" applyFont="1" applyFill="1" applyBorder="1" applyAlignment="1">
      <alignment horizontal="center" vertical="top" wrapText="1"/>
    </xf>
    <xf numFmtId="0" fontId="16" fillId="10" borderId="49" xfId="2" applyFont="1" applyFill="1" applyBorder="1" applyAlignment="1">
      <alignment horizontal="center"/>
    </xf>
    <xf numFmtId="0" fontId="16" fillId="10" borderId="61" xfId="2" applyFont="1" applyFill="1" applyBorder="1" applyAlignment="1">
      <alignment horizontal="center"/>
    </xf>
    <xf numFmtId="0" fontId="16" fillId="10" borderId="62" xfId="2" applyFont="1" applyFill="1" applyBorder="1" applyAlignment="1">
      <alignment horizontal="center"/>
    </xf>
    <xf numFmtId="0" fontId="16" fillId="10" borderId="63" xfId="2" applyFont="1" applyFill="1" applyBorder="1" applyAlignment="1">
      <alignment horizontal="center"/>
    </xf>
    <xf numFmtId="0" fontId="16" fillId="0" borderId="7" xfId="2" applyFont="1" applyFill="1" applyBorder="1" applyAlignment="1" applyProtection="1">
      <alignment horizontal="center" vertical="center"/>
    </xf>
    <xf numFmtId="0" fontId="16" fillId="0" borderId="10" xfId="2" applyFont="1" applyFill="1" applyBorder="1" applyAlignment="1" applyProtection="1">
      <alignment horizontal="center" vertical="center"/>
    </xf>
    <xf numFmtId="0" fontId="16" fillId="0" borderId="8" xfId="2" applyFont="1" applyFill="1" applyBorder="1" applyAlignment="1" applyProtection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</xf>
    <xf numFmtId="0" fontId="16" fillId="0" borderId="9" xfId="2" applyFont="1" applyFill="1" applyBorder="1" applyAlignment="1" applyProtection="1">
      <alignment horizontal="center" vertical="center" wrapText="1"/>
    </xf>
    <xf numFmtId="0" fontId="16" fillId="0" borderId="11" xfId="2" applyFont="1" applyFill="1" applyBorder="1" applyAlignment="1" applyProtection="1">
      <alignment horizontal="center" vertical="center" wrapText="1"/>
    </xf>
    <xf numFmtId="0" fontId="16" fillId="0" borderId="12" xfId="2" applyFont="1" applyFill="1" applyBorder="1" applyAlignment="1" applyProtection="1">
      <alignment horizontal="center" vertical="center" wrapText="1"/>
    </xf>
    <xf numFmtId="0" fontId="16" fillId="0" borderId="13" xfId="2" applyFont="1" applyFill="1" applyBorder="1" applyAlignment="1" applyProtection="1">
      <alignment horizontal="center" vertical="center" wrapText="1"/>
    </xf>
    <xf numFmtId="0" fontId="16" fillId="0" borderId="8" xfId="2" applyFont="1" applyFill="1" applyBorder="1" applyAlignment="1" applyProtection="1">
      <alignment horizontal="center" vertical="center"/>
    </xf>
    <xf numFmtId="0" fontId="16" fillId="0" borderId="6" xfId="2" applyFont="1" applyFill="1" applyBorder="1" applyAlignment="1" applyProtection="1">
      <alignment horizontal="center" vertical="center"/>
    </xf>
    <xf numFmtId="0" fontId="16" fillId="0" borderId="11" xfId="2" applyFont="1" applyFill="1" applyBorder="1" applyAlignment="1" applyProtection="1">
      <alignment horizontal="center" vertical="center"/>
    </xf>
    <xf numFmtId="0" fontId="16" fillId="0" borderId="14" xfId="2" applyFont="1" applyFill="1" applyBorder="1" applyAlignment="1" applyProtection="1">
      <alignment horizontal="center" vertical="center"/>
    </xf>
    <xf numFmtId="10" fontId="15" fillId="0" borderId="4" xfId="2" applyNumberFormat="1" applyFont="1" applyFill="1" applyBorder="1" applyAlignment="1" applyProtection="1">
      <alignment horizontal="center" vertical="center"/>
    </xf>
    <xf numFmtId="10" fontId="15" fillId="0" borderId="22" xfId="2" applyNumberFormat="1" applyFont="1" applyFill="1" applyBorder="1" applyAlignment="1" applyProtection="1">
      <alignment horizontal="center" vertical="center"/>
    </xf>
    <xf numFmtId="10" fontId="15" fillId="0" borderId="17" xfId="2" applyNumberFormat="1" applyFont="1" applyFill="1" applyBorder="1" applyAlignment="1" applyProtection="1">
      <alignment horizontal="center" vertical="center"/>
    </xf>
    <xf numFmtId="10" fontId="15" fillId="0" borderId="18" xfId="2" applyNumberFormat="1" applyFont="1" applyFill="1" applyBorder="1" applyAlignment="1" applyProtection="1">
      <alignment horizontal="center" vertical="center"/>
    </xf>
    <xf numFmtId="0" fontId="9" fillId="7" borderId="0" xfId="0" applyFont="1" applyFill="1" applyAlignment="1">
      <alignment horizontal="center" vertical="top" wrapText="1"/>
    </xf>
    <xf numFmtId="164" fontId="17" fillId="0" borderId="3" xfId="4" applyNumberFormat="1" applyFont="1" applyFill="1" applyBorder="1" applyAlignment="1">
      <alignment horizontal="center"/>
    </xf>
    <xf numFmtId="164" fontId="17" fillId="0" borderId="4" xfId="4" applyNumberFormat="1" applyFont="1" applyFill="1" applyBorder="1" applyAlignment="1">
      <alignment horizontal="center"/>
    </xf>
    <xf numFmtId="164" fontId="17" fillId="0" borderId="36" xfId="4" applyNumberFormat="1" applyFont="1" applyFill="1" applyBorder="1" applyAlignment="1">
      <alignment horizontal="center"/>
    </xf>
    <xf numFmtId="164" fontId="17" fillId="0" borderId="37" xfId="4" applyNumberFormat="1" applyFont="1" applyFill="1" applyBorder="1" applyAlignment="1">
      <alignment horizontal="center"/>
    </xf>
    <xf numFmtId="164" fontId="17" fillId="0" borderId="27" xfId="4" applyNumberFormat="1" applyFont="1" applyFill="1" applyBorder="1" applyAlignment="1">
      <alignment horizontal="center"/>
    </xf>
    <xf numFmtId="164" fontId="17" fillId="0" borderId="38" xfId="4" applyNumberFormat="1" applyFont="1" applyFill="1" applyBorder="1" applyAlignment="1">
      <alignment horizontal="center"/>
    </xf>
    <xf numFmtId="0" fontId="15" fillId="0" borderId="0" xfId="2" applyNumberFormat="1" applyFont="1" applyFill="1" applyBorder="1" applyAlignment="1">
      <alignment horizontal="left" vertical="top" wrapText="1"/>
    </xf>
    <xf numFmtId="0" fontId="15" fillId="0" borderId="40" xfId="2" applyFont="1" applyFill="1" applyBorder="1" applyAlignment="1">
      <alignment horizontal="center"/>
    </xf>
    <xf numFmtId="0" fontId="15" fillId="0" borderId="41" xfId="2" applyFont="1" applyFill="1" applyBorder="1" applyAlignment="1">
      <alignment horizontal="center"/>
    </xf>
    <xf numFmtId="0" fontId="15" fillId="0" borderId="42" xfId="2" applyFont="1" applyFill="1" applyBorder="1" applyAlignment="1">
      <alignment horizontal="center"/>
    </xf>
    <xf numFmtId="164" fontId="16" fillId="0" borderId="5" xfId="2" applyNumberFormat="1" applyFont="1" applyFill="1" applyBorder="1" applyAlignment="1">
      <alignment horizontal="center"/>
    </xf>
    <xf numFmtId="0" fontId="15" fillId="0" borderId="0" xfId="2" applyFont="1" applyBorder="1" applyAlignment="1">
      <alignment horizontal="center"/>
    </xf>
    <xf numFmtId="10" fontId="15" fillId="0" borderId="27" xfId="2" applyNumberFormat="1" applyFont="1" applyFill="1" applyBorder="1" applyAlignment="1" applyProtection="1">
      <alignment horizontal="center" vertical="center"/>
    </xf>
    <xf numFmtId="10" fontId="15" fillId="0" borderId="28" xfId="2" applyNumberFormat="1" applyFont="1" applyFill="1" applyBorder="1" applyAlignment="1" applyProtection="1">
      <alignment horizontal="center" vertical="center"/>
    </xf>
    <xf numFmtId="10" fontId="15" fillId="0" borderId="31" xfId="2" applyNumberFormat="1" applyFont="1" applyFill="1" applyBorder="1" applyAlignment="1" applyProtection="1">
      <alignment horizontal="center" vertical="center"/>
    </xf>
    <xf numFmtId="10" fontId="15" fillId="0" borderId="32" xfId="2" applyNumberFormat="1" applyFont="1" applyFill="1" applyBorder="1" applyAlignment="1" applyProtection="1">
      <alignment horizontal="center" vertical="center"/>
    </xf>
    <xf numFmtId="10" fontId="15" fillId="0" borderId="33" xfId="2" applyNumberFormat="1" applyFont="1" applyFill="1" applyBorder="1" applyAlignment="1" applyProtection="1">
      <alignment horizontal="center" vertical="center"/>
    </xf>
    <xf numFmtId="164" fontId="17" fillId="0" borderId="34" xfId="4" applyNumberFormat="1" applyFont="1" applyFill="1" applyBorder="1" applyAlignment="1">
      <alignment horizontal="center"/>
    </xf>
    <xf numFmtId="0" fontId="15" fillId="0" borderId="17" xfId="2" applyFont="1" applyFill="1" applyBorder="1"/>
    <xf numFmtId="0" fontId="15" fillId="0" borderId="35" xfId="2" applyFont="1" applyFill="1" applyBorder="1"/>
  </cellXfs>
  <cellStyles count="1063">
    <cellStyle name="12" xfId="5"/>
    <cellStyle name="20% - Ênfase1 2" xfId="6"/>
    <cellStyle name="20% - Ênfase1 2 2" xfId="7"/>
    <cellStyle name="20% - Ênfase1 2 3" xfId="8"/>
    <cellStyle name="20% - Ênfase1 2 4" xfId="9"/>
    <cellStyle name="20% - Ênfase1 2 5" xfId="10"/>
    <cellStyle name="20% - Ênfase1 3" xfId="11"/>
    <cellStyle name="20% - Ênfase1 3 2" xfId="12"/>
    <cellStyle name="20% - Ênfase1 4" xfId="13"/>
    <cellStyle name="20% - Ênfase1 4 2" xfId="14"/>
    <cellStyle name="20% - Ênfase1 5" xfId="15"/>
    <cellStyle name="20% - Ênfase1 5 2" xfId="16"/>
    <cellStyle name="20% - Ênfase1 6" xfId="17"/>
    <cellStyle name="20% - Ênfase2 2" xfId="18"/>
    <cellStyle name="20% - Ênfase2 2 2" xfId="19"/>
    <cellStyle name="20% - Ênfase2 2 3" xfId="20"/>
    <cellStyle name="20% - Ênfase2 2 4" xfId="21"/>
    <cellStyle name="20% - Ênfase2 2 5" xfId="22"/>
    <cellStyle name="20% - Ênfase2 3" xfId="23"/>
    <cellStyle name="20% - Ênfase2 3 2" xfId="24"/>
    <cellStyle name="20% - Ênfase2 4" xfId="25"/>
    <cellStyle name="20% - Ênfase2 4 2" xfId="26"/>
    <cellStyle name="20% - Ênfase2 5" xfId="27"/>
    <cellStyle name="20% - Ênfase2 5 2" xfId="28"/>
    <cellStyle name="20% - Ênfase2 6" xfId="29"/>
    <cellStyle name="20% - Ênfase3 2" xfId="30"/>
    <cellStyle name="20% - Ênfase3 2 2" xfId="31"/>
    <cellStyle name="20% - Ênfase3 2 3" xfId="32"/>
    <cellStyle name="20% - Ênfase3 2 4" xfId="33"/>
    <cellStyle name="20% - Ênfase3 2 5" xfId="34"/>
    <cellStyle name="20% - Ênfase3 3" xfId="35"/>
    <cellStyle name="20% - Ênfase3 3 2" xfId="36"/>
    <cellStyle name="20% - Ênfase3 4" xfId="37"/>
    <cellStyle name="20% - Ênfase3 4 2" xfId="38"/>
    <cellStyle name="20% - Ênfase3 5" xfId="39"/>
    <cellStyle name="20% - Ênfase3 5 2" xfId="40"/>
    <cellStyle name="20% - Ênfase3 6" xfId="41"/>
    <cellStyle name="20% - Ênfase4 2" xfId="42"/>
    <cellStyle name="20% - Ênfase4 2 2" xfId="43"/>
    <cellStyle name="20% - Ênfase4 2 3" xfId="44"/>
    <cellStyle name="20% - Ênfase4 2 4" xfId="45"/>
    <cellStyle name="20% - Ênfase4 2 5" xfId="46"/>
    <cellStyle name="20% - Ênfase4 3" xfId="47"/>
    <cellStyle name="20% - Ênfase4 3 2" xfId="48"/>
    <cellStyle name="20% - Ênfase4 4" xfId="49"/>
    <cellStyle name="20% - Ênfase4 4 2" xfId="50"/>
    <cellStyle name="20% - Ênfase4 5" xfId="51"/>
    <cellStyle name="20% - Ênfase4 5 2" xfId="52"/>
    <cellStyle name="20% - Ênfase4 6" xfId="53"/>
    <cellStyle name="20% - Ênfase5 2" xfId="54"/>
    <cellStyle name="20% - Ênfase5 2 2" xfId="55"/>
    <cellStyle name="20% - Ênfase5 2 3" xfId="56"/>
    <cellStyle name="20% - Ênfase5 2 4" xfId="57"/>
    <cellStyle name="20% - Ênfase5 2 5" xfId="58"/>
    <cellStyle name="20% - Ênfase5 3" xfId="59"/>
    <cellStyle name="20% - Ênfase5 3 2" xfId="60"/>
    <cellStyle name="20% - Ênfase5 4" xfId="61"/>
    <cellStyle name="20% - Ênfase5 4 2" xfId="62"/>
    <cellStyle name="20% - Ênfase5 5" xfId="63"/>
    <cellStyle name="20% - Ênfase5 5 2" xfId="64"/>
    <cellStyle name="20% - Ênfase5 6" xfId="65"/>
    <cellStyle name="20% - Ênfase6 2" xfId="66"/>
    <cellStyle name="20% - Ênfase6 2 2" xfId="67"/>
    <cellStyle name="20% - Ênfase6 2 3" xfId="68"/>
    <cellStyle name="20% - Ênfase6 2 4" xfId="69"/>
    <cellStyle name="20% - Ênfase6 2 5" xfId="70"/>
    <cellStyle name="20% - Ênfase6 3" xfId="71"/>
    <cellStyle name="20% - Ênfase6 3 2" xfId="72"/>
    <cellStyle name="20% - Ênfase6 4" xfId="73"/>
    <cellStyle name="20% - Ênfase6 4 2" xfId="74"/>
    <cellStyle name="20% - Ênfase6 5" xfId="75"/>
    <cellStyle name="20% - Ênfase6 5 2" xfId="76"/>
    <cellStyle name="20% - Ênfase6 6" xfId="77"/>
    <cellStyle name="40% - Ênfase1 2" xfId="78"/>
    <cellStyle name="40% - Ênfase1 2 2" xfId="79"/>
    <cellStyle name="40% - Ênfase1 2 3" xfId="80"/>
    <cellStyle name="40% - Ênfase1 2 4" xfId="81"/>
    <cellStyle name="40% - Ênfase1 2 5" xfId="82"/>
    <cellStyle name="40% - Ênfase1 3" xfId="83"/>
    <cellStyle name="40% - Ênfase1 3 2" xfId="84"/>
    <cellStyle name="40% - Ênfase1 4" xfId="85"/>
    <cellStyle name="40% - Ênfase1 4 2" xfId="86"/>
    <cellStyle name="40% - Ênfase1 5" xfId="87"/>
    <cellStyle name="40% - Ênfase1 5 2" xfId="88"/>
    <cellStyle name="40% - Ênfase1 6" xfId="89"/>
    <cellStyle name="40% - Ênfase2 2" xfId="90"/>
    <cellStyle name="40% - Ênfase2 2 2" xfId="91"/>
    <cellStyle name="40% - Ênfase2 2 3" xfId="92"/>
    <cellStyle name="40% - Ênfase2 2 4" xfId="93"/>
    <cellStyle name="40% - Ênfase2 2 5" xfId="94"/>
    <cellStyle name="40% - Ênfase2 3" xfId="95"/>
    <cellStyle name="40% - Ênfase2 3 2" xfId="96"/>
    <cellStyle name="40% - Ênfase2 4" xfId="97"/>
    <cellStyle name="40% - Ênfase2 4 2" xfId="98"/>
    <cellStyle name="40% - Ênfase2 5" xfId="99"/>
    <cellStyle name="40% - Ênfase2 5 2" xfId="100"/>
    <cellStyle name="40% - Ênfase2 6" xfId="101"/>
    <cellStyle name="40% - Ênfase3 2" xfId="102"/>
    <cellStyle name="40% - Ênfase3 2 2" xfId="103"/>
    <cellStyle name="40% - Ênfase3 2 3" xfId="104"/>
    <cellStyle name="40% - Ênfase3 2 4" xfId="105"/>
    <cellStyle name="40% - Ênfase3 2 5" xfId="106"/>
    <cellStyle name="40% - Ênfase3 3" xfId="107"/>
    <cellStyle name="40% - Ênfase3 3 2" xfId="108"/>
    <cellStyle name="40% - Ênfase3 4" xfId="109"/>
    <cellStyle name="40% - Ênfase3 4 2" xfId="110"/>
    <cellStyle name="40% - Ênfase3 5" xfId="111"/>
    <cellStyle name="40% - Ênfase3 5 2" xfId="112"/>
    <cellStyle name="40% - Ênfase3 6" xfId="113"/>
    <cellStyle name="40% - Ênfase4 2" xfId="114"/>
    <cellStyle name="40% - Ênfase4 2 2" xfId="115"/>
    <cellStyle name="40% - Ênfase4 2 3" xfId="116"/>
    <cellStyle name="40% - Ênfase4 2 4" xfId="117"/>
    <cellStyle name="40% - Ênfase4 2 5" xfId="118"/>
    <cellStyle name="40% - Ênfase4 3" xfId="119"/>
    <cellStyle name="40% - Ênfase4 3 2" xfId="120"/>
    <cellStyle name="40% - Ênfase4 4" xfId="121"/>
    <cellStyle name="40% - Ênfase4 4 2" xfId="122"/>
    <cellStyle name="40% - Ênfase4 5" xfId="123"/>
    <cellStyle name="40% - Ênfase4 5 2" xfId="124"/>
    <cellStyle name="40% - Ênfase4 6" xfId="125"/>
    <cellStyle name="40% - Ênfase5 2" xfId="126"/>
    <cellStyle name="40% - Ênfase5 2 2" xfId="127"/>
    <cellStyle name="40% - Ênfase5 2 3" xfId="128"/>
    <cellStyle name="40% - Ênfase5 2 4" xfId="129"/>
    <cellStyle name="40% - Ênfase5 2 5" xfId="130"/>
    <cellStyle name="40% - Ênfase5 3" xfId="131"/>
    <cellStyle name="40% - Ênfase5 3 2" xfId="132"/>
    <cellStyle name="40% - Ênfase5 4" xfId="133"/>
    <cellStyle name="40% - Ênfase5 4 2" xfId="134"/>
    <cellStyle name="40% - Ênfase5 5" xfId="135"/>
    <cellStyle name="40% - Ênfase5 5 2" xfId="136"/>
    <cellStyle name="40% - Ênfase5 6" xfId="137"/>
    <cellStyle name="40% - Ênfase6 2" xfId="138"/>
    <cellStyle name="40% - Ênfase6 2 2" xfId="139"/>
    <cellStyle name="40% - Ênfase6 2 3" xfId="140"/>
    <cellStyle name="40% - Ênfase6 2 4" xfId="141"/>
    <cellStyle name="40% - Ênfase6 2 5" xfId="142"/>
    <cellStyle name="40% - Ênfase6 3" xfId="143"/>
    <cellStyle name="40% - Ênfase6 3 2" xfId="144"/>
    <cellStyle name="40% - Ênfase6 4" xfId="145"/>
    <cellStyle name="40% - Ênfase6 4 2" xfId="146"/>
    <cellStyle name="40% - Ênfase6 5" xfId="147"/>
    <cellStyle name="40% - Ênfase6 5 2" xfId="148"/>
    <cellStyle name="40% - Ênfase6 6" xfId="149"/>
    <cellStyle name="60% - Ênfase1 2" xfId="150"/>
    <cellStyle name="60% - Ênfase1 3" xfId="151"/>
    <cellStyle name="60% - Ênfase1 4" xfId="152"/>
    <cellStyle name="60% - Ênfase1 5" xfId="153"/>
    <cellStyle name="60% - Ênfase2 2" xfId="154"/>
    <cellStyle name="60% - Ênfase2 3" xfId="155"/>
    <cellStyle name="60% - Ênfase2 4" xfId="156"/>
    <cellStyle name="60% - Ênfase2 5" xfId="157"/>
    <cellStyle name="60% - Ênfase3 2" xfId="158"/>
    <cellStyle name="60% - Ênfase3 3" xfId="159"/>
    <cellStyle name="60% - Ênfase3 4" xfId="160"/>
    <cellStyle name="60% - Ênfase3 5" xfId="161"/>
    <cellStyle name="60% - Ênfase4 2" xfId="162"/>
    <cellStyle name="60% - Ênfase4 3" xfId="163"/>
    <cellStyle name="60% - Ênfase4 4" xfId="164"/>
    <cellStyle name="60% - Ênfase4 5" xfId="165"/>
    <cellStyle name="60% - Ênfase5 2" xfId="166"/>
    <cellStyle name="60% - Ênfase5 3" xfId="167"/>
    <cellStyle name="60% - Ênfase5 4" xfId="168"/>
    <cellStyle name="60% - Ênfase5 5" xfId="169"/>
    <cellStyle name="60% - Ênfase6 2" xfId="170"/>
    <cellStyle name="60% - Ênfase6 3" xfId="171"/>
    <cellStyle name="60% - Ênfase6 4" xfId="172"/>
    <cellStyle name="60% - Ênfase6 5" xfId="173"/>
    <cellStyle name="Bom 2" xfId="174"/>
    <cellStyle name="Bom 3" xfId="175"/>
    <cellStyle name="Bom 4" xfId="176"/>
    <cellStyle name="Bom 5" xfId="177"/>
    <cellStyle name="Cálculo 2" xfId="178"/>
    <cellStyle name="Cálculo 2 2" xfId="179"/>
    <cellStyle name="Cálculo 2 2 2" xfId="180"/>
    <cellStyle name="Cálculo 2 3" xfId="181"/>
    <cellStyle name="Cálculo 2 3 2" xfId="182"/>
    <cellStyle name="Cálculo 2 4" xfId="183"/>
    <cellStyle name="Cálculo 3" xfId="184"/>
    <cellStyle name="Cálculo 3 2" xfId="185"/>
    <cellStyle name="Cálculo 3 2 2" xfId="186"/>
    <cellStyle name="Cálculo 3 3" xfId="187"/>
    <cellStyle name="Cálculo 3 3 2" xfId="188"/>
    <cellStyle name="Cálculo 3 4" xfId="189"/>
    <cellStyle name="Cálculo 4" xfId="190"/>
    <cellStyle name="Cálculo 4 2" xfId="191"/>
    <cellStyle name="Cálculo 4 2 2" xfId="192"/>
    <cellStyle name="Cálculo 4 3" xfId="193"/>
    <cellStyle name="Cálculo 4 3 2" xfId="194"/>
    <cellStyle name="Cálculo 4 4" xfId="195"/>
    <cellStyle name="Cálculo 5" xfId="196"/>
    <cellStyle name="Cálculo 5 2" xfId="197"/>
    <cellStyle name="Cálculo 5 2 2" xfId="198"/>
    <cellStyle name="Cálculo 5 3" xfId="199"/>
    <cellStyle name="Cálculo 5 3 2" xfId="200"/>
    <cellStyle name="Cálculo 5 4" xfId="201"/>
    <cellStyle name="Cálculo 6" xfId="202"/>
    <cellStyle name="Célula de Verificação 2" xfId="203"/>
    <cellStyle name="Célula de Verificação 3" xfId="204"/>
    <cellStyle name="Célula de Verificação 4" xfId="205"/>
    <cellStyle name="Célula de Verificação 5" xfId="206"/>
    <cellStyle name="Célula Vinculada 2" xfId="207"/>
    <cellStyle name="Célula Vinculada 3" xfId="208"/>
    <cellStyle name="Célula Vinculada 4" xfId="209"/>
    <cellStyle name="Célula Vinculada 5" xfId="210"/>
    <cellStyle name="Ênfase1 2" xfId="211"/>
    <cellStyle name="Ênfase1 3" xfId="212"/>
    <cellStyle name="Ênfase1 4" xfId="213"/>
    <cellStyle name="Ênfase1 5" xfId="214"/>
    <cellStyle name="Ênfase2 2" xfId="215"/>
    <cellStyle name="Ênfase2 3" xfId="216"/>
    <cellStyle name="Ênfase2 4" xfId="217"/>
    <cellStyle name="Ênfase2 5" xfId="218"/>
    <cellStyle name="Ênfase3 2" xfId="219"/>
    <cellStyle name="Ênfase3 3" xfId="220"/>
    <cellStyle name="Ênfase3 4" xfId="221"/>
    <cellStyle name="Ênfase3 5" xfId="222"/>
    <cellStyle name="Ênfase4 2" xfId="223"/>
    <cellStyle name="Ênfase4 3" xfId="224"/>
    <cellStyle name="Ênfase4 4" xfId="225"/>
    <cellStyle name="Ênfase4 5" xfId="226"/>
    <cellStyle name="Ênfase5 2" xfId="227"/>
    <cellStyle name="Ênfase5 3" xfId="228"/>
    <cellStyle name="Ênfase5 4" xfId="229"/>
    <cellStyle name="Ênfase5 5" xfId="230"/>
    <cellStyle name="Ênfase6 2" xfId="231"/>
    <cellStyle name="Ênfase6 3" xfId="232"/>
    <cellStyle name="Ênfase6 4" xfId="233"/>
    <cellStyle name="Ênfase6 5" xfId="234"/>
    <cellStyle name="Entrada 2" xfId="235"/>
    <cellStyle name="Entrada 2 2" xfId="236"/>
    <cellStyle name="Entrada 2 2 2" xfId="237"/>
    <cellStyle name="Entrada 2 3" xfId="238"/>
    <cellStyle name="Entrada 2 3 2" xfId="239"/>
    <cellStyle name="Entrada 2 4" xfId="240"/>
    <cellStyle name="Entrada 3" xfId="241"/>
    <cellStyle name="Entrada 3 2" xfId="242"/>
    <cellStyle name="Entrada 3 2 2" xfId="243"/>
    <cellStyle name="Entrada 3 3" xfId="244"/>
    <cellStyle name="Entrada 3 3 2" xfId="245"/>
    <cellStyle name="Entrada 3 4" xfId="246"/>
    <cellStyle name="Entrada 4" xfId="247"/>
    <cellStyle name="Entrada 4 2" xfId="248"/>
    <cellStyle name="Entrada 4 2 2" xfId="249"/>
    <cellStyle name="Entrada 4 3" xfId="250"/>
    <cellStyle name="Entrada 4 3 2" xfId="251"/>
    <cellStyle name="Entrada 4 4" xfId="252"/>
    <cellStyle name="Entrada 5" xfId="253"/>
    <cellStyle name="Entrada 5 2" xfId="254"/>
    <cellStyle name="Entrada 5 2 2" xfId="255"/>
    <cellStyle name="Entrada 5 3" xfId="256"/>
    <cellStyle name="Entrada 5 3 2" xfId="257"/>
    <cellStyle name="Entrada 5 4" xfId="258"/>
    <cellStyle name="Entrada 6" xfId="259"/>
    <cellStyle name="Euro" xfId="260"/>
    <cellStyle name="Euro 2" xfId="261"/>
    <cellStyle name="Euro 3" xfId="262"/>
    <cellStyle name="Euro 4" xfId="263"/>
    <cellStyle name="Euro 5" xfId="264"/>
    <cellStyle name="Excel Built-in Excel Built-in Excel Built-in Normal 3" xfId="265"/>
    <cellStyle name="Excel Built-in Excel Built-in Excel Built-in Normal 4 2" xfId="266"/>
    <cellStyle name="Excel Built-in Excel Built-in Excel Built-in Porcentagem 2" xfId="267"/>
    <cellStyle name="Excel Built-in Excel Built-in Excel Built-in Porcentagem 3" xfId="268"/>
    <cellStyle name="Excel Built-in Excel Built-in Excel Built-in Porcentagem 3 2" xfId="269"/>
    <cellStyle name="Excel Built-in Excel Built-in Excel Built-in TableStyleLight1" xfId="270"/>
    <cellStyle name="Excel Built-in Excel Built-in TableStyleLight1" xfId="271"/>
    <cellStyle name="Excel_BuiltIn_20% - Ênfase1 1" xfId="272"/>
    <cellStyle name="Followed Hyperlink" xfId="273"/>
    <cellStyle name="Incorreto 2" xfId="274"/>
    <cellStyle name="Incorreto 3" xfId="275"/>
    <cellStyle name="Incorreto 4" xfId="276"/>
    <cellStyle name="Incorreto 5" xfId="277"/>
    <cellStyle name="Indefinido" xfId="278"/>
    <cellStyle name="Millares [0]_WDM-1" xfId="279"/>
    <cellStyle name="Millares_WDM-1" xfId="280"/>
    <cellStyle name="Moeda 2" xfId="281"/>
    <cellStyle name="Moeda 2 2" xfId="282"/>
    <cellStyle name="Moeda 2 2 2" xfId="283"/>
    <cellStyle name="Moeda 2 2 3" xfId="284"/>
    <cellStyle name="Moeda 2 2 4" xfId="285"/>
    <cellStyle name="Moeda 2 2 5" xfId="286"/>
    <cellStyle name="Moeda 2 3" xfId="287"/>
    <cellStyle name="Moeda 2 3 2" xfId="288"/>
    <cellStyle name="Moeda 2 4" xfId="289"/>
    <cellStyle name="Moeda 2 5" xfId="290"/>
    <cellStyle name="Moeda 2 6" xfId="291"/>
    <cellStyle name="Moeda 3" xfId="292"/>
    <cellStyle name="Moeda 4" xfId="293"/>
    <cellStyle name="Moeda 5" xfId="4"/>
    <cellStyle name="Moeda 6" xfId="294"/>
    <cellStyle name="Moeda 6 2" xfId="916"/>
    <cellStyle name="Moeda 7" xfId="1060"/>
    <cellStyle name="Moneda [0]_WDM-1" xfId="295"/>
    <cellStyle name="Moneda_WDM-1" xfId="296"/>
    <cellStyle name="Neutra 2" xfId="297"/>
    <cellStyle name="Neutra 3" xfId="298"/>
    <cellStyle name="Neutra 4" xfId="299"/>
    <cellStyle name="Neutra 5" xfId="300"/>
    <cellStyle name="Normal" xfId="0" builtinId="0"/>
    <cellStyle name="Normal 10" xfId="301"/>
    <cellStyle name="Normal 10 2" xfId="302"/>
    <cellStyle name="Normal 10 2 2" xfId="917"/>
    <cellStyle name="Normal 10 7" xfId="303"/>
    <cellStyle name="Normal 11" xfId="304"/>
    <cellStyle name="Normal 11 2" xfId="305"/>
    <cellStyle name="Normal 12" xfId="306"/>
    <cellStyle name="Normal 12 2" xfId="307"/>
    <cellStyle name="Normal 12 6" xfId="308"/>
    <cellStyle name="Normal 12 6 2" xfId="918"/>
    <cellStyle name="Normal 13" xfId="309"/>
    <cellStyle name="Normal 13 2" xfId="310"/>
    <cellStyle name="Normal 13 3" xfId="311"/>
    <cellStyle name="Normal 13 4" xfId="312"/>
    <cellStyle name="Normal 13 5" xfId="313"/>
    <cellStyle name="Normal 14" xfId="314"/>
    <cellStyle name="Normal 14 2" xfId="315"/>
    <cellStyle name="Normal 14 3" xfId="316"/>
    <cellStyle name="Normal 14 4" xfId="317"/>
    <cellStyle name="Normal 14 5" xfId="318"/>
    <cellStyle name="Normal 14 6" xfId="319"/>
    <cellStyle name="Normal 15" xfId="320"/>
    <cellStyle name="Normal 15 2" xfId="321"/>
    <cellStyle name="Normal 16" xfId="322"/>
    <cellStyle name="Normal 16 2" xfId="323"/>
    <cellStyle name="Normal 17" xfId="324"/>
    <cellStyle name="Normal 17 2" xfId="325"/>
    <cellStyle name="Normal 17 3" xfId="326"/>
    <cellStyle name="Normal 18" xfId="327"/>
    <cellStyle name="Normal 18 2" xfId="328"/>
    <cellStyle name="Normal 19" xfId="329"/>
    <cellStyle name="Normal 2" xfId="1"/>
    <cellStyle name="Normal 2 10" xfId="330"/>
    <cellStyle name="Normal 2 10 2" xfId="331"/>
    <cellStyle name="Normal 2 10 3" xfId="919"/>
    <cellStyle name="Normal 2 11" xfId="332"/>
    <cellStyle name="Normal 2 12" xfId="915"/>
    <cellStyle name="Normal 2 2" xfId="2"/>
    <cellStyle name="Normal 2 2 2" xfId="333"/>
    <cellStyle name="Normal 2 2 3" xfId="334"/>
    <cellStyle name="Normal 2 2 4" xfId="335"/>
    <cellStyle name="Normal 2 2 5" xfId="336"/>
    <cellStyle name="Normal 2 2 6" xfId="337"/>
    <cellStyle name="Normal 2 2 7" xfId="338"/>
    <cellStyle name="Normal 2 2 8" xfId="339"/>
    <cellStyle name="Normal 2 2 8 2" xfId="920"/>
    <cellStyle name="Normal 2 3" xfId="340"/>
    <cellStyle name="Normal 2 3 2" xfId="341"/>
    <cellStyle name="Normal 2 3 3" xfId="342"/>
    <cellStyle name="Normal 2 3 4" xfId="343"/>
    <cellStyle name="Normal 2 3 5" xfId="344"/>
    <cellStyle name="Normal 2 4" xfId="345"/>
    <cellStyle name="Normal 2 4 2" xfId="346"/>
    <cellStyle name="Normal 2 5" xfId="347"/>
    <cellStyle name="Normal 2 5 2" xfId="348"/>
    <cellStyle name="Normal 2 6" xfId="349"/>
    <cellStyle name="Normal 2 6 2" xfId="921"/>
    <cellStyle name="Normal 2 7" xfId="350"/>
    <cellStyle name="Normal 2 7 2" xfId="351"/>
    <cellStyle name="Normal 2 7 3" xfId="352"/>
    <cellStyle name="Normal 2 7 4" xfId="353"/>
    <cellStyle name="Normal 2 7 5" xfId="354"/>
    <cellStyle name="Normal 2 8" xfId="355"/>
    <cellStyle name="Normal 2 9" xfId="356"/>
    <cellStyle name="Normal 2 9 16" xfId="357"/>
    <cellStyle name="Normal 2 9 2" xfId="358"/>
    <cellStyle name="Normal 2 9 3" xfId="359"/>
    <cellStyle name="Normal 2_CGR_GRL_900_MC_050_R0" xfId="360"/>
    <cellStyle name="Normal 20" xfId="361"/>
    <cellStyle name="Normal 21" xfId="362"/>
    <cellStyle name="Normal 22" xfId="363"/>
    <cellStyle name="Normal 22 2" xfId="364"/>
    <cellStyle name="Normal 23" xfId="365"/>
    <cellStyle name="Normal 23 2" xfId="366"/>
    <cellStyle name="Normal 23 3" xfId="367"/>
    <cellStyle name="Normal 23 4" xfId="368"/>
    <cellStyle name="Normal 23 5" xfId="369"/>
    <cellStyle name="Normal 23 6" xfId="370"/>
    <cellStyle name="Normal 24" xfId="371"/>
    <cellStyle name="Normal 24 2" xfId="372"/>
    <cellStyle name="Normal 25" xfId="373"/>
    <cellStyle name="Normal 25 2" xfId="374"/>
    <cellStyle name="Normal 26" xfId="375"/>
    <cellStyle name="Normal 26 2" xfId="376"/>
    <cellStyle name="Normal 27" xfId="377"/>
    <cellStyle name="Normal 27 2" xfId="378"/>
    <cellStyle name="Normal 27 2 2" xfId="923"/>
    <cellStyle name="Normal 27 3" xfId="379"/>
    <cellStyle name="Normal 27 3 2" xfId="924"/>
    <cellStyle name="Normal 27 4" xfId="380"/>
    <cellStyle name="Normal 27 4 2" xfId="925"/>
    <cellStyle name="Normal 27 5" xfId="381"/>
    <cellStyle name="Normal 27 5 2" xfId="926"/>
    <cellStyle name="Normal 27 6" xfId="382"/>
    <cellStyle name="Normal 27 6 2" xfId="927"/>
    <cellStyle name="Normal 27 7" xfId="922"/>
    <cellStyle name="Normal 28" xfId="383"/>
    <cellStyle name="Normal 28 2" xfId="384"/>
    <cellStyle name="Normal 28 2 2" xfId="929"/>
    <cellStyle name="Normal 28 3" xfId="385"/>
    <cellStyle name="Normal 28 3 2" xfId="930"/>
    <cellStyle name="Normal 28 4" xfId="386"/>
    <cellStyle name="Normal 28 4 2" xfId="931"/>
    <cellStyle name="Normal 28 5" xfId="387"/>
    <cellStyle name="Normal 28 5 2" xfId="932"/>
    <cellStyle name="Normal 28 6" xfId="388"/>
    <cellStyle name="Normal 28 6 2" xfId="933"/>
    <cellStyle name="Normal 28 7" xfId="928"/>
    <cellStyle name="Normal 29" xfId="389"/>
    <cellStyle name="Normal 29 2" xfId="390"/>
    <cellStyle name="Normal 29 2 2" xfId="935"/>
    <cellStyle name="Normal 29 3" xfId="391"/>
    <cellStyle name="Normal 29 3 2" xfId="936"/>
    <cellStyle name="Normal 29 4" xfId="392"/>
    <cellStyle name="Normal 29 4 2" xfId="937"/>
    <cellStyle name="Normal 29 5" xfId="393"/>
    <cellStyle name="Normal 29 5 2" xfId="938"/>
    <cellStyle name="Normal 29 6" xfId="394"/>
    <cellStyle name="Normal 29 6 2" xfId="939"/>
    <cellStyle name="Normal 29 7" xfId="395"/>
    <cellStyle name="Normal 29 7 2" xfId="940"/>
    <cellStyle name="Normal 29 8" xfId="934"/>
    <cellStyle name="Normal 3" xfId="396"/>
    <cellStyle name="Normal 3 2" xfId="397"/>
    <cellStyle name="Normal 3 2 2" xfId="398"/>
    <cellStyle name="Normal 3 2 3" xfId="399"/>
    <cellStyle name="Normal 3 2 4" xfId="400"/>
    <cellStyle name="Normal 3 2 5" xfId="401"/>
    <cellStyle name="Normal 3 2 6" xfId="402"/>
    <cellStyle name="Normal 3 2 7" xfId="403"/>
    <cellStyle name="Normal 3 3" xfId="404"/>
    <cellStyle name="Normal 3 4" xfId="405"/>
    <cellStyle name="Normal 3 5" xfId="406"/>
    <cellStyle name="Normal 3 6" xfId="407"/>
    <cellStyle name="Normal 3 7" xfId="408"/>
    <cellStyle name="Normal 3 8" xfId="409"/>
    <cellStyle name="Normal 3 8 2" xfId="941"/>
    <cellStyle name="Normal 3_Atualizado" xfId="410"/>
    <cellStyle name="Normal 30" xfId="411"/>
    <cellStyle name="Normal 30 2" xfId="412"/>
    <cellStyle name="Normal 30 2 2" xfId="943"/>
    <cellStyle name="Normal 30 3" xfId="413"/>
    <cellStyle name="Normal 30 3 2" xfId="944"/>
    <cellStyle name="Normal 30 4" xfId="414"/>
    <cellStyle name="Normal 30 4 2" xfId="945"/>
    <cellStyle name="Normal 30 5" xfId="415"/>
    <cellStyle name="Normal 30 5 2" xfId="946"/>
    <cellStyle name="Normal 30 6" xfId="416"/>
    <cellStyle name="Normal 30 6 2" xfId="947"/>
    <cellStyle name="Normal 30 7" xfId="417"/>
    <cellStyle name="Normal 30 7 2" xfId="948"/>
    <cellStyle name="Normal 30 8" xfId="942"/>
    <cellStyle name="Normal 31" xfId="418"/>
    <cellStyle name="Normal 31 2" xfId="419"/>
    <cellStyle name="Normal 31 2 2" xfId="950"/>
    <cellStyle name="Normal 31 3" xfId="420"/>
    <cellStyle name="Normal 31 3 2" xfId="951"/>
    <cellStyle name="Normal 31 4" xfId="421"/>
    <cellStyle name="Normal 31 4 2" xfId="952"/>
    <cellStyle name="Normal 31 5" xfId="422"/>
    <cellStyle name="Normal 31 5 2" xfId="953"/>
    <cellStyle name="Normal 31 6" xfId="423"/>
    <cellStyle name="Normal 31 6 2" xfId="954"/>
    <cellStyle name="Normal 31 7" xfId="949"/>
    <cellStyle name="Normal 32" xfId="424"/>
    <cellStyle name="Normal 32 2" xfId="425"/>
    <cellStyle name="Normal 32 2 2" xfId="956"/>
    <cellStyle name="Normal 32 3" xfId="426"/>
    <cellStyle name="Normal 32 3 2" xfId="957"/>
    <cellStyle name="Normal 32 4" xfId="427"/>
    <cellStyle name="Normal 32 4 2" xfId="958"/>
    <cellStyle name="Normal 32 5" xfId="428"/>
    <cellStyle name="Normal 32 5 2" xfId="959"/>
    <cellStyle name="Normal 32 6" xfId="429"/>
    <cellStyle name="Normal 32 6 2" xfId="960"/>
    <cellStyle name="Normal 32 7" xfId="955"/>
    <cellStyle name="Normal 33" xfId="430"/>
    <cellStyle name="Normal 33 2" xfId="431"/>
    <cellStyle name="Normal 33 2 2" xfId="962"/>
    <cellStyle name="Normal 33 3" xfId="432"/>
    <cellStyle name="Normal 33 3 2" xfId="963"/>
    <cellStyle name="Normal 33 4" xfId="433"/>
    <cellStyle name="Normal 33 4 2" xfId="964"/>
    <cellStyle name="Normal 33 5" xfId="434"/>
    <cellStyle name="Normal 33 5 2" xfId="965"/>
    <cellStyle name="Normal 33 6" xfId="435"/>
    <cellStyle name="Normal 33 6 2" xfId="966"/>
    <cellStyle name="Normal 33 7" xfId="961"/>
    <cellStyle name="Normal 34" xfId="436"/>
    <cellStyle name="Normal 34 2" xfId="437"/>
    <cellStyle name="Normal 34 2 2" xfId="968"/>
    <cellStyle name="Normal 34 3" xfId="438"/>
    <cellStyle name="Normal 34 3 2" xfId="969"/>
    <cellStyle name="Normal 34 4" xfId="439"/>
    <cellStyle name="Normal 34 4 2" xfId="970"/>
    <cellStyle name="Normal 34 5" xfId="440"/>
    <cellStyle name="Normal 34 5 2" xfId="971"/>
    <cellStyle name="Normal 34 6" xfId="441"/>
    <cellStyle name="Normal 34 6 2" xfId="972"/>
    <cellStyle name="Normal 34 7" xfId="967"/>
    <cellStyle name="Normal 35" xfId="442"/>
    <cellStyle name="Normal 35 2" xfId="443"/>
    <cellStyle name="Normal 35 2 2" xfId="974"/>
    <cellStyle name="Normal 35 3" xfId="444"/>
    <cellStyle name="Normal 35 3 2" xfId="975"/>
    <cellStyle name="Normal 35 4" xfId="445"/>
    <cellStyle name="Normal 35 4 2" xfId="976"/>
    <cellStyle name="Normal 35 5" xfId="446"/>
    <cellStyle name="Normal 35 5 2" xfId="977"/>
    <cellStyle name="Normal 35 6" xfId="447"/>
    <cellStyle name="Normal 35 6 2" xfId="978"/>
    <cellStyle name="Normal 35 7" xfId="973"/>
    <cellStyle name="Normal 36" xfId="448"/>
    <cellStyle name="Normal 36 2" xfId="449"/>
    <cellStyle name="Normal 36 2 2" xfId="980"/>
    <cellStyle name="Normal 36 3" xfId="450"/>
    <cellStyle name="Normal 36 3 2" xfId="981"/>
    <cellStyle name="Normal 36 4" xfId="451"/>
    <cellStyle name="Normal 36 4 2" xfId="982"/>
    <cellStyle name="Normal 36 5" xfId="452"/>
    <cellStyle name="Normal 36 5 2" xfId="983"/>
    <cellStyle name="Normal 36 6" xfId="453"/>
    <cellStyle name="Normal 36 6 2" xfId="984"/>
    <cellStyle name="Normal 36 7" xfId="979"/>
    <cellStyle name="Normal 37" xfId="454"/>
    <cellStyle name="Normal 37 2" xfId="455"/>
    <cellStyle name="Normal 37 2 2" xfId="986"/>
    <cellStyle name="Normal 37 3" xfId="456"/>
    <cellStyle name="Normal 37 3 2" xfId="987"/>
    <cellStyle name="Normal 37 4" xfId="457"/>
    <cellStyle name="Normal 37 4 2" xfId="988"/>
    <cellStyle name="Normal 37 5" xfId="458"/>
    <cellStyle name="Normal 37 5 2" xfId="989"/>
    <cellStyle name="Normal 37 6" xfId="459"/>
    <cellStyle name="Normal 37 6 2" xfId="990"/>
    <cellStyle name="Normal 37 7" xfId="985"/>
    <cellStyle name="Normal 38" xfId="460"/>
    <cellStyle name="Normal 38 2" xfId="461"/>
    <cellStyle name="Normal 38 2 2" xfId="992"/>
    <cellStyle name="Normal 38 3" xfId="462"/>
    <cellStyle name="Normal 38 3 2" xfId="993"/>
    <cellStyle name="Normal 38 4" xfId="463"/>
    <cellStyle name="Normal 38 4 2" xfId="994"/>
    <cellStyle name="Normal 38 5" xfId="464"/>
    <cellStyle name="Normal 38 5 2" xfId="995"/>
    <cellStyle name="Normal 38 6" xfId="465"/>
    <cellStyle name="Normal 38 6 2" xfId="996"/>
    <cellStyle name="Normal 38 7" xfId="991"/>
    <cellStyle name="Normal 39" xfId="466"/>
    <cellStyle name="Normal 39 2" xfId="467"/>
    <cellStyle name="Normal 39 2 2" xfId="998"/>
    <cellStyle name="Normal 39 3" xfId="468"/>
    <cellStyle name="Normal 39 3 2" xfId="999"/>
    <cellStyle name="Normal 39 4" xfId="469"/>
    <cellStyle name="Normal 39 4 2" xfId="1000"/>
    <cellStyle name="Normal 39 5" xfId="470"/>
    <cellStyle name="Normal 39 5 2" xfId="1001"/>
    <cellStyle name="Normal 39 6" xfId="471"/>
    <cellStyle name="Normal 39 6 2" xfId="1002"/>
    <cellStyle name="Normal 39 7" xfId="997"/>
    <cellStyle name="Normal 4" xfId="472"/>
    <cellStyle name="Normal 4 2" xfId="473"/>
    <cellStyle name="Normal 4 2 2" xfId="474"/>
    <cellStyle name="Normal 4 2 3" xfId="475"/>
    <cellStyle name="Normal 4 2 4" xfId="476"/>
    <cellStyle name="Normal 4 2 5" xfId="477"/>
    <cellStyle name="Normal 4 3" xfId="478"/>
    <cellStyle name="Normal 4 4" xfId="479"/>
    <cellStyle name="Normal 4 5" xfId="480"/>
    <cellStyle name="Normal 4 6" xfId="481"/>
    <cellStyle name="Normal 4 7" xfId="482"/>
    <cellStyle name="Normal 4 8" xfId="483"/>
    <cellStyle name="Normal 4_Cópia de Orçamento SBTT" xfId="484"/>
    <cellStyle name="Normal 40" xfId="485"/>
    <cellStyle name="Normal 40 2" xfId="486"/>
    <cellStyle name="Normal 40 2 2" xfId="1004"/>
    <cellStyle name="Normal 40 3" xfId="487"/>
    <cellStyle name="Normal 40 3 2" xfId="1005"/>
    <cellStyle name="Normal 40 4" xfId="488"/>
    <cellStyle name="Normal 40 4 2" xfId="1006"/>
    <cellStyle name="Normal 40 5" xfId="489"/>
    <cellStyle name="Normal 40 5 2" xfId="1007"/>
    <cellStyle name="Normal 40 6" xfId="490"/>
    <cellStyle name="Normal 40 6 2" xfId="1008"/>
    <cellStyle name="Normal 40 7" xfId="1003"/>
    <cellStyle name="Normal 41" xfId="491"/>
    <cellStyle name="Normal 41 2" xfId="492"/>
    <cellStyle name="Normal 41 2 2" xfId="1010"/>
    <cellStyle name="Normal 41 3" xfId="493"/>
    <cellStyle name="Normal 41 3 2" xfId="1011"/>
    <cellStyle name="Normal 41 4" xfId="494"/>
    <cellStyle name="Normal 41 4 2" xfId="1012"/>
    <cellStyle name="Normal 41 5" xfId="495"/>
    <cellStyle name="Normal 41 5 2" xfId="1013"/>
    <cellStyle name="Normal 41 6" xfId="496"/>
    <cellStyle name="Normal 41 6 2" xfId="1014"/>
    <cellStyle name="Normal 41 7" xfId="1009"/>
    <cellStyle name="Normal 42" xfId="497"/>
    <cellStyle name="Normal 42 2" xfId="498"/>
    <cellStyle name="Normal 42 2 2" xfId="1016"/>
    <cellStyle name="Normal 42 3" xfId="499"/>
    <cellStyle name="Normal 42 3 2" xfId="1017"/>
    <cellStyle name="Normal 42 4" xfId="500"/>
    <cellStyle name="Normal 42 4 2" xfId="1018"/>
    <cellStyle name="Normal 42 5" xfId="501"/>
    <cellStyle name="Normal 42 5 2" xfId="1019"/>
    <cellStyle name="Normal 42 6" xfId="502"/>
    <cellStyle name="Normal 42 6 2" xfId="1020"/>
    <cellStyle name="Normal 42 7" xfId="1015"/>
    <cellStyle name="Normal 43" xfId="503"/>
    <cellStyle name="Normal 43 2" xfId="504"/>
    <cellStyle name="Normal 43 2 2" xfId="1022"/>
    <cellStyle name="Normal 43 3" xfId="505"/>
    <cellStyle name="Normal 43 3 2" xfId="1023"/>
    <cellStyle name="Normal 43 4" xfId="506"/>
    <cellStyle name="Normal 43 4 2" xfId="1024"/>
    <cellStyle name="Normal 43 5" xfId="507"/>
    <cellStyle name="Normal 43 5 2" xfId="1025"/>
    <cellStyle name="Normal 43 6" xfId="508"/>
    <cellStyle name="Normal 43 6 2" xfId="1026"/>
    <cellStyle name="Normal 43 7" xfId="1021"/>
    <cellStyle name="Normal 44" xfId="509"/>
    <cellStyle name="Normal 44 2" xfId="510"/>
    <cellStyle name="Normal 44 2 2" xfId="1028"/>
    <cellStyle name="Normal 44 3" xfId="511"/>
    <cellStyle name="Normal 44 3 2" xfId="1029"/>
    <cellStyle name="Normal 44 4" xfId="512"/>
    <cellStyle name="Normal 44 4 2" xfId="1030"/>
    <cellStyle name="Normal 44 5" xfId="513"/>
    <cellStyle name="Normal 44 5 2" xfId="1031"/>
    <cellStyle name="Normal 44 6" xfId="514"/>
    <cellStyle name="Normal 44 6 2" xfId="1032"/>
    <cellStyle name="Normal 44 7" xfId="1027"/>
    <cellStyle name="Normal 45" xfId="515"/>
    <cellStyle name="Normal 45 2" xfId="516"/>
    <cellStyle name="Normal 45 2 2" xfId="1034"/>
    <cellStyle name="Normal 45 3" xfId="517"/>
    <cellStyle name="Normal 45 3 2" xfId="1035"/>
    <cellStyle name="Normal 45 4" xfId="518"/>
    <cellStyle name="Normal 45 4 2" xfId="1036"/>
    <cellStyle name="Normal 45 5" xfId="519"/>
    <cellStyle name="Normal 45 5 2" xfId="1037"/>
    <cellStyle name="Normal 45 6" xfId="520"/>
    <cellStyle name="Normal 45 6 2" xfId="1038"/>
    <cellStyle name="Normal 45 7" xfId="1033"/>
    <cellStyle name="Normal 46" xfId="521"/>
    <cellStyle name="Normal 46 2" xfId="522"/>
    <cellStyle name="Normal 46 2 2" xfId="1040"/>
    <cellStyle name="Normal 46 3" xfId="523"/>
    <cellStyle name="Normal 46 3 2" xfId="1041"/>
    <cellStyle name="Normal 46 4" xfId="524"/>
    <cellStyle name="Normal 46 4 2" xfId="1042"/>
    <cellStyle name="Normal 46 5" xfId="525"/>
    <cellStyle name="Normal 46 5 2" xfId="1043"/>
    <cellStyle name="Normal 46 6" xfId="526"/>
    <cellStyle name="Normal 46 6 2" xfId="1044"/>
    <cellStyle name="Normal 46 7" xfId="1039"/>
    <cellStyle name="Normal 47" xfId="527"/>
    <cellStyle name="Normal 47 2" xfId="528"/>
    <cellStyle name="Normal 47 2 2" xfId="1046"/>
    <cellStyle name="Normal 47 3" xfId="1045"/>
    <cellStyle name="Normal 48" xfId="529"/>
    <cellStyle name="Normal 48 2" xfId="530"/>
    <cellStyle name="Normal 48 2 2" xfId="1048"/>
    <cellStyle name="Normal 48 3" xfId="1047"/>
    <cellStyle name="Normal 49" xfId="531"/>
    <cellStyle name="Normal 49 2" xfId="532"/>
    <cellStyle name="Normal 49 2 2" xfId="1050"/>
    <cellStyle name="Normal 49 3" xfId="1049"/>
    <cellStyle name="Normal 5" xfId="533"/>
    <cellStyle name="Normal 5 2" xfId="534"/>
    <cellStyle name="Normal 5 2 2" xfId="1051"/>
    <cellStyle name="Normal 5 3" xfId="535"/>
    <cellStyle name="Normal 5 4" xfId="536"/>
    <cellStyle name="Normal 5 5" xfId="537"/>
    <cellStyle name="Normal 5 6" xfId="538"/>
    <cellStyle name="Normal 5 7" xfId="539"/>
    <cellStyle name="Normal 50" xfId="540"/>
    <cellStyle name="Normal 51" xfId="541"/>
    <cellStyle name="Normal 51 2" xfId="1052"/>
    <cellStyle name="Normal 52" xfId="542"/>
    <cellStyle name="Normal 52 2" xfId="1053"/>
    <cellStyle name="Normal 53" xfId="1058"/>
    <cellStyle name="Normal 6" xfId="543"/>
    <cellStyle name="Normal 6 2" xfId="544"/>
    <cellStyle name="Normal 6 2 2" xfId="545"/>
    <cellStyle name="Normal 6 2 3" xfId="546"/>
    <cellStyle name="Normal 6 2 4" xfId="547"/>
    <cellStyle name="Normal 6 2 5" xfId="548"/>
    <cellStyle name="Normal 7" xfId="549"/>
    <cellStyle name="Normal 7 2" xfId="550"/>
    <cellStyle name="Normal 7 2 2" xfId="551"/>
    <cellStyle name="Normal 7 2 3" xfId="552"/>
    <cellStyle name="Normal 7 2 4" xfId="553"/>
    <cellStyle name="Normal 7 2 5" xfId="554"/>
    <cellStyle name="Normal 7 2 6" xfId="555"/>
    <cellStyle name="Normal 7 3" xfId="556"/>
    <cellStyle name="Normal 7 3 2" xfId="557"/>
    <cellStyle name="Normal 7 3 3" xfId="558"/>
    <cellStyle name="Normal 8" xfId="559"/>
    <cellStyle name="Normal 8 2" xfId="560"/>
    <cellStyle name="Normal 8 2 2" xfId="561"/>
    <cellStyle name="Normal 8 2 3" xfId="562"/>
    <cellStyle name="Normal 8 2 4" xfId="563"/>
    <cellStyle name="Normal 8 2 5" xfId="564"/>
    <cellStyle name="Normal 8 3" xfId="565"/>
    <cellStyle name="Normal 8 4" xfId="566"/>
    <cellStyle name="Normal 8 5" xfId="567"/>
    <cellStyle name="Normal 8 6" xfId="568"/>
    <cellStyle name="Normal 8 7" xfId="569"/>
    <cellStyle name="Normal 9" xfId="570"/>
    <cellStyle name="Normal 9 2" xfId="571"/>
    <cellStyle name="Normal 9 3" xfId="572"/>
    <cellStyle name="Normal 9 4" xfId="573"/>
    <cellStyle name="Normal 9 5" xfId="574"/>
    <cellStyle name="Nota 2" xfId="575"/>
    <cellStyle name="Nota 2 10" xfId="576"/>
    <cellStyle name="Nota 2 2" xfId="577"/>
    <cellStyle name="Nota 2 2 2" xfId="578"/>
    <cellStyle name="Nota 2 2 2 2" xfId="579"/>
    <cellStyle name="Nota 2 2 3" xfId="580"/>
    <cellStyle name="Nota 2 2 3 2" xfId="581"/>
    <cellStyle name="Nota 2 2 4" xfId="582"/>
    <cellStyle name="Nota 2 2 4 2" xfId="583"/>
    <cellStyle name="Nota 2 2 5" xfId="584"/>
    <cellStyle name="Nota 2 3" xfId="585"/>
    <cellStyle name="Nota 2 3 2" xfId="586"/>
    <cellStyle name="Nota 2 3 2 2" xfId="587"/>
    <cellStyle name="Nota 2 3 3" xfId="588"/>
    <cellStyle name="Nota 2 3 3 2" xfId="589"/>
    <cellStyle name="Nota 2 3 4" xfId="590"/>
    <cellStyle name="Nota 2 3 4 2" xfId="591"/>
    <cellStyle name="Nota 2 3 5" xfId="592"/>
    <cellStyle name="Nota 2 4" xfId="593"/>
    <cellStyle name="Nota 2 4 2" xfId="594"/>
    <cellStyle name="Nota 2 4 2 2" xfId="595"/>
    <cellStyle name="Nota 2 4 3" xfId="596"/>
    <cellStyle name="Nota 2 4 3 2" xfId="597"/>
    <cellStyle name="Nota 2 4 4" xfId="598"/>
    <cellStyle name="Nota 2 4 4 2" xfId="599"/>
    <cellStyle name="Nota 2 4 5" xfId="600"/>
    <cellStyle name="Nota 2 5" xfId="601"/>
    <cellStyle name="Nota 2 5 2" xfId="602"/>
    <cellStyle name="Nota 2 5 2 2" xfId="603"/>
    <cellStyle name="Nota 2 5 3" xfId="604"/>
    <cellStyle name="Nota 2 5 3 2" xfId="605"/>
    <cellStyle name="Nota 2 5 4" xfId="606"/>
    <cellStyle name="Nota 2 5 4 2" xfId="607"/>
    <cellStyle name="Nota 2 5 5" xfId="608"/>
    <cellStyle name="Nota 2 6" xfId="609"/>
    <cellStyle name="Nota 2 6 2" xfId="610"/>
    <cellStyle name="Nota 2 6 2 2" xfId="611"/>
    <cellStyle name="Nota 2 6 3" xfId="612"/>
    <cellStyle name="Nota 2 6 3 2" xfId="613"/>
    <cellStyle name="Nota 2 6 4" xfId="614"/>
    <cellStyle name="Nota 2 6 4 2" xfId="615"/>
    <cellStyle name="Nota 2 6 5" xfId="616"/>
    <cellStyle name="Nota 2 7" xfId="617"/>
    <cellStyle name="Nota 2 7 2" xfId="618"/>
    <cellStyle name="Nota 2 8" xfId="619"/>
    <cellStyle name="Nota 2 8 2" xfId="620"/>
    <cellStyle name="Nota 2 9" xfId="621"/>
    <cellStyle name="Nota 2 9 2" xfId="622"/>
    <cellStyle name="Nota 3" xfId="623"/>
    <cellStyle name="Nota 3 2" xfId="624"/>
    <cellStyle name="Nota 3 2 2" xfId="625"/>
    <cellStyle name="Nota 3 2 2 2" xfId="626"/>
    <cellStyle name="Nota 3 2 3" xfId="627"/>
    <cellStyle name="Nota 3 2 3 2" xfId="628"/>
    <cellStyle name="Nota 3 2 4" xfId="629"/>
    <cellStyle name="Nota 3 2 4 2" xfId="630"/>
    <cellStyle name="Nota 3 2 5" xfId="631"/>
    <cellStyle name="Nota 3 3" xfId="632"/>
    <cellStyle name="Nota 3 3 2" xfId="633"/>
    <cellStyle name="Nota 3 4" xfId="634"/>
    <cellStyle name="Nota 3 4 2" xfId="635"/>
    <cellStyle name="Nota 3 5" xfId="636"/>
    <cellStyle name="Nota 3 5 2" xfId="637"/>
    <cellStyle name="Nota 3 6" xfId="638"/>
    <cellStyle name="Nota 4" xfId="639"/>
    <cellStyle name="Nota 4 2" xfId="640"/>
    <cellStyle name="Nota 4 2 2" xfId="641"/>
    <cellStyle name="Nota 4 2 2 2" xfId="642"/>
    <cellStyle name="Nota 4 2 3" xfId="643"/>
    <cellStyle name="Nota 4 2 3 2" xfId="644"/>
    <cellStyle name="Nota 4 2 4" xfId="645"/>
    <cellStyle name="Nota 4 2 4 2" xfId="646"/>
    <cellStyle name="Nota 4 2 5" xfId="647"/>
    <cellStyle name="Nota 4 3" xfId="648"/>
    <cellStyle name="Nota 4 3 2" xfId="649"/>
    <cellStyle name="Nota 4 4" xfId="650"/>
    <cellStyle name="Nota 4 4 2" xfId="651"/>
    <cellStyle name="Nota 4 5" xfId="652"/>
    <cellStyle name="Nota 4 5 2" xfId="653"/>
    <cellStyle name="Nota 4 6" xfId="654"/>
    <cellStyle name="Nota 5" xfId="655"/>
    <cellStyle name="Nota 5 2" xfId="656"/>
    <cellStyle name="Nota 5 2 2" xfId="657"/>
    <cellStyle name="Nota 5 3" xfId="658"/>
    <cellStyle name="Nota 5 3 2" xfId="659"/>
    <cellStyle name="Nota 5 4" xfId="660"/>
    <cellStyle name="Nota 5 4 2" xfId="661"/>
    <cellStyle name="Nota 5 5" xfId="662"/>
    <cellStyle name="Nota 6" xfId="663"/>
    <cellStyle name="Nota 6 2" xfId="664"/>
    <cellStyle name="Nota 6 2 2" xfId="665"/>
    <cellStyle name="Nota 6 3" xfId="666"/>
    <cellStyle name="Nota 6 3 2" xfId="667"/>
    <cellStyle name="Nota 6 4" xfId="668"/>
    <cellStyle name="Nota 6 4 2" xfId="669"/>
    <cellStyle name="Nota 6 5" xfId="670"/>
    <cellStyle name="Nota 7" xfId="671"/>
    <cellStyle name="padroes" xfId="672"/>
    <cellStyle name="padroes 2" xfId="673"/>
    <cellStyle name="padroes 2 2" xfId="674"/>
    <cellStyle name="padroes 2 2 2" xfId="675"/>
    <cellStyle name="padroes 2 2 2 2" xfId="676"/>
    <cellStyle name="padroes 2 2 3" xfId="677"/>
    <cellStyle name="padroes 2 3" xfId="678"/>
    <cellStyle name="padroes 2 3 2" xfId="679"/>
    <cellStyle name="padroes 2 3 2 2" xfId="680"/>
    <cellStyle name="padroes 2 3 3" xfId="681"/>
    <cellStyle name="padroes 2 4" xfId="682"/>
    <cellStyle name="padroes 2 4 2" xfId="683"/>
    <cellStyle name="padroes 2 5" xfId="684"/>
    <cellStyle name="padroes 3" xfId="685"/>
    <cellStyle name="padroes 3 2" xfId="686"/>
    <cellStyle name="padroes 3 2 2" xfId="687"/>
    <cellStyle name="padroes 3 2 2 2" xfId="688"/>
    <cellStyle name="padroes 3 2 3" xfId="689"/>
    <cellStyle name="padroes 3 3" xfId="690"/>
    <cellStyle name="padroes 3 3 2" xfId="691"/>
    <cellStyle name="padroes 3 3 2 2" xfId="692"/>
    <cellStyle name="padroes 3 3 3" xfId="693"/>
    <cellStyle name="padroes 3 4" xfId="694"/>
    <cellStyle name="padroes 3 4 2" xfId="695"/>
    <cellStyle name="padroes 3 5" xfId="696"/>
    <cellStyle name="padroes 4" xfId="697"/>
    <cellStyle name="padroes 4 2" xfId="698"/>
    <cellStyle name="padroes 4 2 2" xfId="699"/>
    <cellStyle name="padroes 4 3" xfId="700"/>
    <cellStyle name="padroes 5" xfId="701"/>
    <cellStyle name="padroes 5 2" xfId="702"/>
    <cellStyle name="padroes 5 2 2" xfId="703"/>
    <cellStyle name="padroes 5 3" xfId="704"/>
    <cellStyle name="padroes 5 3 2" xfId="705"/>
    <cellStyle name="padroes 5 4" xfId="706"/>
    <cellStyle name="padroes 5 4 2" xfId="707"/>
    <cellStyle name="padroes 5 5" xfId="708"/>
    <cellStyle name="padroes 5 5 2" xfId="709"/>
    <cellStyle name="padroes 5 6" xfId="710"/>
    <cellStyle name="padroes 6" xfId="711"/>
    <cellStyle name="padroes 6 2" xfId="712"/>
    <cellStyle name="padroes 7" xfId="713"/>
    <cellStyle name="Percent 2" xfId="714"/>
    <cellStyle name="Percentagem 2" xfId="715"/>
    <cellStyle name="planilhas" xfId="716"/>
    <cellStyle name="Porcentagem" xfId="1062" builtinId="5"/>
    <cellStyle name="Porcentagem 10" xfId="717"/>
    <cellStyle name="Porcentagem 10 2" xfId="1054"/>
    <cellStyle name="Porcentagem 2" xfId="718"/>
    <cellStyle name="Porcentagem 2 2" xfId="719"/>
    <cellStyle name="Porcentagem 2 2 2" xfId="720"/>
    <cellStyle name="Porcentagem 2 3" xfId="721"/>
    <cellStyle name="Porcentagem 2 4" xfId="722"/>
    <cellStyle name="Porcentagem 2 5" xfId="723"/>
    <cellStyle name="Porcentagem 2 6" xfId="724"/>
    <cellStyle name="Porcentagem 3" xfId="725"/>
    <cellStyle name="Porcentagem 3 2" xfId="726"/>
    <cellStyle name="Porcentagem 4" xfId="3"/>
    <cellStyle name="Porcentagem 5" xfId="727"/>
    <cellStyle name="Porcentagem 5 2" xfId="728"/>
    <cellStyle name="Porcentagem 6" xfId="729"/>
    <cellStyle name="Porcentagem 7" xfId="730"/>
    <cellStyle name="Porcentagem 8" xfId="731"/>
    <cellStyle name="Porcentagem 8 2" xfId="1055"/>
    <cellStyle name="Saída 2" xfId="732"/>
    <cellStyle name="Saída 2 2" xfId="733"/>
    <cellStyle name="Saída 2 2 2" xfId="734"/>
    <cellStyle name="Saída 2 3" xfId="735"/>
    <cellStyle name="Saída 2 3 2" xfId="736"/>
    <cellStyle name="Saída 2 4" xfId="737"/>
    <cellStyle name="Saída 2 4 2" xfId="738"/>
    <cellStyle name="Saída 2 5" xfId="739"/>
    <cellStyle name="Saída 3" xfId="740"/>
    <cellStyle name="Saída 3 2" xfId="741"/>
    <cellStyle name="Saída 3 2 2" xfId="742"/>
    <cellStyle name="Saída 3 3" xfId="743"/>
    <cellStyle name="Saída 3 3 2" xfId="744"/>
    <cellStyle name="Saída 3 4" xfId="745"/>
    <cellStyle name="Saída 3 4 2" xfId="746"/>
    <cellStyle name="Saída 3 5" xfId="747"/>
    <cellStyle name="Saída 4" xfId="748"/>
    <cellStyle name="Saída 4 2" xfId="749"/>
    <cellStyle name="Saída 4 2 2" xfId="750"/>
    <cellStyle name="Saída 4 3" xfId="751"/>
    <cellStyle name="Saída 4 3 2" xfId="752"/>
    <cellStyle name="Saída 4 4" xfId="753"/>
    <cellStyle name="Saída 4 4 2" xfId="754"/>
    <cellStyle name="Saída 4 5" xfId="755"/>
    <cellStyle name="Saída 5" xfId="756"/>
    <cellStyle name="Saída 5 2" xfId="757"/>
    <cellStyle name="Saída 5 2 2" xfId="758"/>
    <cellStyle name="Saída 5 3" xfId="759"/>
    <cellStyle name="Saída 5 3 2" xfId="760"/>
    <cellStyle name="Saída 5 4" xfId="761"/>
    <cellStyle name="Saída 5 4 2" xfId="762"/>
    <cellStyle name="Saída 5 5" xfId="763"/>
    <cellStyle name="Saída 6" xfId="764"/>
    <cellStyle name="Sem título1" xfId="765"/>
    <cellStyle name="Separador de milhares" xfId="1061" builtinId="3"/>
    <cellStyle name="Separador de milhares 10" xfId="766"/>
    <cellStyle name="Separador de milhares 10 2" xfId="767"/>
    <cellStyle name="Separador de milhares 10 3" xfId="768"/>
    <cellStyle name="Separador de milhares 10 4" xfId="769"/>
    <cellStyle name="Separador de milhares 11" xfId="770"/>
    <cellStyle name="Separador de milhares 11 2" xfId="1056"/>
    <cellStyle name="Separador de milhares 12" xfId="1059"/>
    <cellStyle name="Separador de milhares 2" xfId="771"/>
    <cellStyle name="Separador de milhares 2 10" xfId="772"/>
    <cellStyle name="Separador de milhares 2 11" xfId="773"/>
    <cellStyle name="Separador de milhares 2 12" xfId="774"/>
    <cellStyle name="Separador de milhares 2 2" xfId="775"/>
    <cellStyle name="Separador de milhares 2 2 2" xfId="776"/>
    <cellStyle name="Separador de milhares 2 3" xfId="777"/>
    <cellStyle name="Separador de milhares 2 3 2" xfId="778"/>
    <cellStyle name="Separador de milhares 2 3 2 2" xfId="779"/>
    <cellStyle name="Separador de milhares 2 3 2 3" xfId="780"/>
    <cellStyle name="Separador de milhares 2 3 2 4" xfId="781"/>
    <cellStyle name="Separador de milhares 2 3 2 5" xfId="782"/>
    <cellStyle name="Separador de milhares 2 3 3" xfId="783"/>
    <cellStyle name="Separador de milhares 2 3 4" xfId="784"/>
    <cellStyle name="Separador de milhares 2 3 5" xfId="785"/>
    <cellStyle name="Separador de milhares 2 4" xfId="786"/>
    <cellStyle name="Separador de milhares 2 4 2" xfId="787"/>
    <cellStyle name="Separador de milhares 2 4 3" xfId="788"/>
    <cellStyle name="Separador de milhares 2 4 4" xfId="789"/>
    <cellStyle name="Separador de milhares 2 4 5" xfId="790"/>
    <cellStyle name="Separador de milhares 2 4 6" xfId="1057"/>
    <cellStyle name="Separador de milhares 2 5" xfId="791"/>
    <cellStyle name="Separador de milhares 2 5 2" xfId="792"/>
    <cellStyle name="Separador de milhares 2 6" xfId="793"/>
    <cellStyle name="Separador de milhares 2 6 2" xfId="794"/>
    <cellStyle name="Separador de milhares 2 7" xfId="795"/>
    <cellStyle name="Separador de milhares 2 7 2" xfId="796"/>
    <cellStyle name="Separador de milhares 2 8" xfId="797"/>
    <cellStyle name="Separador de milhares 2 8 2" xfId="798"/>
    <cellStyle name="Separador de milhares 2 9" xfId="799"/>
    <cellStyle name="Separador de milhares 3" xfId="800"/>
    <cellStyle name="Separador de milhares 3 2" xfId="801"/>
    <cellStyle name="Separador de milhares 3 2 2" xfId="802"/>
    <cellStyle name="Separador de milhares 3 3" xfId="803"/>
    <cellStyle name="Separador de milhares 3 4" xfId="804"/>
    <cellStyle name="Separador de milhares 3 5" xfId="805"/>
    <cellStyle name="Separador de milhares 4" xfId="806"/>
    <cellStyle name="Separador de milhares 4 2" xfId="807"/>
    <cellStyle name="Separador de milhares 4 2 2" xfId="808"/>
    <cellStyle name="Separador de milhares 4 2 3" xfId="809"/>
    <cellStyle name="Separador de milhares 4 2 4" xfId="810"/>
    <cellStyle name="Separador de milhares 4 2 5" xfId="811"/>
    <cellStyle name="Separador de milhares 4 3" xfId="812"/>
    <cellStyle name="Separador de milhares 4 4" xfId="813"/>
    <cellStyle name="Separador de milhares 4 5" xfId="814"/>
    <cellStyle name="Separador de milhares 4 6" xfId="815"/>
    <cellStyle name="Separador de milhares 4 7" xfId="816"/>
    <cellStyle name="Separador de milhares 4 9" xfId="817"/>
    <cellStyle name="Separador de milhares 5" xfId="818"/>
    <cellStyle name="Separador de milhares 5 2" xfId="819"/>
    <cellStyle name="Separador de milhares 5 3" xfId="820"/>
    <cellStyle name="Separador de milhares 5 32" xfId="821"/>
    <cellStyle name="Separador de milhares 5 34" xfId="822"/>
    <cellStyle name="Separador de milhares 5 4" xfId="823"/>
    <cellStyle name="Separador de milhares 5 5" xfId="824"/>
    <cellStyle name="Separador de milhares 5 6" xfId="825"/>
    <cellStyle name="Separador de milhares 6" xfId="826"/>
    <cellStyle name="Separador de milhares 7" xfId="827"/>
    <cellStyle name="Separador de milhares 8" xfId="828"/>
    <cellStyle name="Separador de milhares 9" xfId="829"/>
    <cellStyle name="Separador de milhares 9 7" xfId="830"/>
    <cellStyle name="SUBTIT" xfId="831"/>
    <cellStyle name="SUBTIT 2" xfId="832"/>
    <cellStyle name="TableStyleLight1" xfId="833"/>
    <cellStyle name="TableStyleLight1 3" xfId="834"/>
    <cellStyle name="Texto de Aviso 2" xfId="835"/>
    <cellStyle name="Texto de Aviso 3" xfId="836"/>
    <cellStyle name="Texto de Aviso 4" xfId="837"/>
    <cellStyle name="Texto de Aviso 5" xfId="838"/>
    <cellStyle name="Texto Explicativo 2" xfId="839"/>
    <cellStyle name="Texto Explicativo 3" xfId="840"/>
    <cellStyle name="Texto Explicativo 4" xfId="841"/>
    <cellStyle name="Texto Explicativo 5" xfId="842"/>
    <cellStyle name="Título 1 1" xfId="843"/>
    <cellStyle name="Título 1 1 2" xfId="844"/>
    <cellStyle name="Título 1 1 3" xfId="845"/>
    <cellStyle name="Título 1 1 4" xfId="846"/>
    <cellStyle name="Título 1 1 5" xfId="847"/>
    <cellStyle name="Título 1 2" xfId="848"/>
    <cellStyle name="Título 1 3" xfId="849"/>
    <cellStyle name="Título 1 4" xfId="850"/>
    <cellStyle name="Título 1 5" xfId="851"/>
    <cellStyle name="Título 2 2" xfId="852"/>
    <cellStyle name="Título 2 3" xfId="853"/>
    <cellStyle name="Título 2 4" xfId="854"/>
    <cellStyle name="Título 2 5" xfId="855"/>
    <cellStyle name="Título 3 2" xfId="856"/>
    <cellStyle name="Título 3 2 2" xfId="857"/>
    <cellStyle name="Título 3 3" xfId="858"/>
    <cellStyle name="Título 3 3 2" xfId="859"/>
    <cellStyle name="Título 3 4" xfId="860"/>
    <cellStyle name="Título 3 4 2" xfId="861"/>
    <cellStyle name="Título 3 5" xfId="862"/>
    <cellStyle name="Título 3 5 2" xfId="863"/>
    <cellStyle name="Título 4 2" xfId="864"/>
    <cellStyle name="Título 4 3" xfId="865"/>
    <cellStyle name="Título 4 4" xfId="866"/>
    <cellStyle name="Título 4 5" xfId="867"/>
    <cellStyle name="Título 5" xfId="868"/>
    <cellStyle name="Título 6" xfId="869"/>
    <cellStyle name="Título 7" xfId="870"/>
    <cellStyle name="Título 8" xfId="871"/>
    <cellStyle name="Total 2" xfId="872"/>
    <cellStyle name="Total 2 2" xfId="873"/>
    <cellStyle name="Total 2 2 2" xfId="874"/>
    <cellStyle name="Total 2 3" xfId="875"/>
    <cellStyle name="Total 2 3 2" xfId="876"/>
    <cellStyle name="Total 2 4" xfId="877"/>
    <cellStyle name="Total 2 4 2" xfId="878"/>
    <cellStyle name="Total 2 5" xfId="879"/>
    <cellStyle name="Total 3" xfId="880"/>
    <cellStyle name="Total 3 2" xfId="881"/>
    <cellStyle name="Total 3 2 2" xfId="882"/>
    <cellStyle name="Total 3 3" xfId="883"/>
    <cellStyle name="Total 3 3 2" xfId="884"/>
    <cellStyle name="Total 3 4" xfId="885"/>
    <cellStyle name="Total 3 4 2" xfId="886"/>
    <cellStyle name="Total 3 5" xfId="887"/>
    <cellStyle name="Total 4" xfId="888"/>
    <cellStyle name="Total 4 2" xfId="889"/>
    <cellStyle name="Total 4 2 2" xfId="890"/>
    <cellStyle name="Total 4 3" xfId="891"/>
    <cellStyle name="Total 4 3 2" xfId="892"/>
    <cellStyle name="Total 4 4" xfId="893"/>
    <cellStyle name="Total 4 4 2" xfId="894"/>
    <cellStyle name="Total 4 5" xfId="895"/>
    <cellStyle name="Total 5" xfId="896"/>
    <cellStyle name="Total 5 2" xfId="897"/>
    <cellStyle name="Total 5 2 2" xfId="898"/>
    <cellStyle name="Total 5 3" xfId="899"/>
    <cellStyle name="Total 5 3 2" xfId="900"/>
    <cellStyle name="Total 5 4" xfId="901"/>
    <cellStyle name="Total 5 4 2" xfId="902"/>
    <cellStyle name="Total 5 5" xfId="903"/>
    <cellStyle name="Total 6" xfId="904"/>
    <cellStyle name="TOTAL GERAL" xfId="905"/>
    <cellStyle name="Vírgula 15" xfId="906"/>
    <cellStyle name="Vírgula 2" xfId="907"/>
    <cellStyle name="Vírgula 2 2" xfId="908"/>
    <cellStyle name="Vírgula 3" xfId="909"/>
    <cellStyle name="Vírgula 3 2" xfId="910"/>
    <cellStyle name="Vírgula 3 3" xfId="911"/>
    <cellStyle name="Vírgula 3 4" xfId="912"/>
    <cellStyle name="Vírgula 4" xfId="913"/>
    <cellStyle name="Vírgula 5" xfId="914"/>
  </cellStyles>
  <dxfs count="2">
    <dxf>
      <fill>
        <patternFill patternType="gray125">
          <bgColor indexed="51"/>
        </patternFill>
      </fill>
    </dxf>
    <dxf>
      <fill>
        <patternFill patternType="gray0625">
          <bgColor indexed="5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openxmlformats.org/officeDocument/2006/relationships/externalLink" Target="externalLinks/externalLink7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247650</xdr:colOff>
      <xdr:row>1</xdr:row>
      <xdr:rowOff>47625</xdr:rowOff>
    </xdr:from>
    <xdr:to>
      <xdr:col>2</xdr:col>
      <xdr:colOff>352425</xdr:colOff>
      <xdr:row>3</xdr:row>
      <xdr:rowOff>142875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7650" y="238125"/>
          <a:ext cx="1447800" cy="1295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57150</xdr:rowOff>
    </xdr:from>
    <xdr:to>
      <xdr:col>0</xdr:col>
      <xdr:colOff>1316130</xdr:colOff>
      <xdr:row>2</xdr:row>
      <xdr:rowOff>1044241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47650"/>
          <a:ext cx="1316130" cy="1177591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1</xdr:row>
      <xdr:rowOff>28575</xdr:rowOff>
    </xdr:from>
    <xdr:to>
      <xdr:col>0</xdr:col>
      <xdr:colOff>1485900</xdr:colOff>
      <xdr:row>2</xdr:row>
      <xdr:rowOff>1123950</xdr:rowOff>
    </xdr:to>
    <xdr:pic>
      <xdr:nvPicPr>
        <xdr:cNvPr id="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219075"/>
          <a:ext cx="1447800" cy="12954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7.uol.com.br/cgi-bin/webmail.exe/Proposta_29_set_2006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W\USUARIOS\33%20-%20Jucil&#233;ia%20Costa%20Vieira\Quadro%20rede%20Modelo%205%20-%20Valendo%20-%20Original-Codevasf-modificado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513859\Documents\Samuel\Vila%20Estaleiros\Refer&#234;ncia%2006-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L\Users\user\Downloads\planilha%20vila%20beatriz%202%20e%205%20(2)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michelemarques\Downloads\PLANILHA%20MULTIPLA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r&#231;amento\meus%20documen\Meus%20documentos\-%20OR&#199;AMENTO\Propostas%202004\043-2004%20Casa%20Rinaldo%20-%20Alphaville\Novembro-2004\043-2004%20Resid%20Alphaville%20-%20Rinaldo%20REV%2008-11-04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.100.4\pastaobras$\pastaobras$\Users\carlosxavier\Downloads\OR&#199;AMENTO%20QUADRA%20DOS%20CAMELOS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1"/>
      <sheetName val="PLANILHA"/>
      <sheetName val="hidraulica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REDE COLETORA"/>
    </sheetNames>
    <sheetDataSet>
      <sheetData sheetId="0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Tutorial"/>
      <sheetName val="Banco"/>
      <sheetName val="Composições"/>
      <sheetName val="Cotações"/>
      <sheetName val="Relatórios"/>
      <sheetName val="Busca"/>
    </sheetNames>
    <sheetDataSet>
      <sheetData sheetId="0"/>
      <sheetData sheetId="1"/>
      <sheetData sheetId="2"/>
      <sheetData sheetId="3">
        <row r="22">
          <cell r="B22" t="str">
            <v>ÍNDICE</v>
          </cell>
        </row>
        <row r="24">
          <cell r="I24">
            <v>0.80971659919028338</v>
          </cell>
        </row>
        <row r="25">
          <cell r="B25" t="str">
            <v>EMPRESAS FORNECEDORAS:</v>
          </cell>
        </row>
        <row r="29">
          <cell r="H29" t="str">
            <v>Janaina</v>
          </cell>
        </row>
      </sheetData>
      <sheetData sheetId="4">
        <row r="1">
          <cell r="A1" t="str">
            <v>DADOS DOS RELATÓRIOS IMPORTADOS</v>
          </cell>
        </row>
        <row r="5">
          <cell r="A5" t="str">
            <v>TIPO</v>
          </cell>
        </row>
        <row r="6">
          <cell r="A6" t="str">
            <v>SINAPI-I</v>
          </cell>
        </row>
        <row r="7">
          <cell r="A7" t="str">
            <v>SINAPI</v>
          </cell>
        </row>
        <row r="8">
          <cell r="A8" t="str">
            <v>SINAPI</v>
          </cell>
        </row>
        <row r="9">
          <cell r="A9" t="str">
            <v>SUDECAP</v>
          </cell>
        </row>
        <row r="10">
          <cell r="A10" t="str">
            <v>SUDECAP</v>
          </cell>
        </row>
        <row r="11">
          <cell r="A11" t="str">
            <v>SUDECAP-I</v>
          </cell>
        </row>
        <row r="12">
          <cell r="A12" t="str">
            <v>SETOP</v>
          </cell>
        </row>
      </sheetData>
      <sheetData sheetId="5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CAPA"/>
      <sheetName val="ÍNDICE"/>
      <sheetName val="CAPA 1"/>
      <sheetName val="DADOS DO ORÇAMENTO"/>
      <sheetName val="CAPA 2"/>
      <sheetName val="SINAPI DESONERADO"/>
      <sheetName val="SINAPI NAO DESONERADO"/>
      <sheetName val="SUDECAP DESONERADO"/>
      <sheetName val="SUDECAPx"/>
      <sheetName val="SINAPIx"/>
      <sheetName val="SINAPI_Insumosx"/>
      <sheetName val="PLANILHA ORÇAMENTARIA"/>
      <sheetName val="CAPA 3"/>
      <sheetName val="BDI TCU 2622 - EDIF COM DESONER"/>
      <sheetName val="BDI TCU 2622 - EDIF SEM DESONER"/>
      <sheetName val="CAPA 4"/>
      <sheetName val="QCI"/>
      <sheetName val="CAPA 5"/>
      <sheetName val="CRONOGRAMA F"/>
      <sheetName val="CRONOGRAMA FF"/>
      <sheetName val="CAPA 6"/>
      <sheetName val="CPU"/>
      <sheetName val="CPU_ADM LOCAL"/>
      <sheetName val="CPU_ADMINISTRACAO LOCAL"/>
      <sheetName val="RESUMO ADMINISTRAÇÃO LOCAL "/>
      <sheetName val="CAPA 7"/>
      <sheetName val="MEMÓRIA DE CÁLCU_XXXXXX"/>
      <sheetName val="MEMÓRIA DE CÁLCULO"/>
      <sheetName val="CAPA 8"/>
      <sheetName val="CURV ABC DE SERVIÇO"/>
      <sheetName val="CAPA 9"/>
      <sheetName val="COTAÇÕES"/>
      <sheetName val="CPU_MODELO"/>
      <sheetName val="Plan1"/>
      <sheetName val="LEVANTAMENTO"/>
      <sheetName val="CPU (RACSUNHO)"/>
      <sheetName val="PLANILHA abc rascunh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>
        <row r="2">
          <cell r="B2" t="str">
            <v>SINAPI</v>
          </cell>
        </row>
        <row r="3">
          <cell r="B3" t="str">
            <v>SUDECAP</v>
          </cell>
        </row>
        <row r="4">
          <cell r="B4" t="str">
            <v>COMPOSIÇÃO</v>
          </cell>
        </row>
        <row r="5">
          <cell r="B5">
            <v>0</v>
          </cell>
        </row>
        <row r="6">
          <cell r="B6">
            <v>0</v>
          </cell>
        </row>
      </sheetData>
      <sheetData sheetId="34"/>
      <sheetData sheetId="35"/>
      <sheetData sheetId="36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ELETRICA"/>
      <sheetName val="HIDRAULICA"/>
      <sheetName val="BDI"/>
      <sheetName val="Planilha"/>
      <sheetName val="Cron FIS"/>
      <sheetName val="Cron FIN"/>
      <sheetName val="Indireto"/>
      <sheetName val="Plan1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2"/>
  <sheetViews>
    <sheetView tabSelected="1" showOutlineSymbols="0" showWhiteSpace="0" topLeftCell="A6" zoomScale="85" zoomScaleNormal="85" workbookViewId="0">
      <selection activeCell="M9" sqref="M9"/>
    </sheetView>
  </sheetViews>
  <sheetFormatPr defaultRowHeight="14.25"/>
  <cols>
    <col min="1" max="1" width="6.25" style="5" customWidth="1"/>
    <col min="2" max="2" width="11.375" style="5" bestFit="1" customWidth="1"/>
    <col min="3" max="3" width="9.625" style="5" customWidth="1"/>
    <col min="4" max="4" width="61" style="7" customWidth="1"/>
    <col min="5" max="5" width="8" style="7" bestFit="1" customWidth="1"/>
    <col min="6" max="6" width="11" style="56" customWidth="1"/>
    <col min="7" max="7" width="11.875" style="7" customWidth="1"/>
    <col min="8" max="8" width="13" style="7" bestFit="1" customWidth="1"/>
    <col min="9" max="9" width="18.25" style="7" bestFit="1" customWidth="1"/>
    <col min="10" max="10" width="14" style="7" customWidth="1"/>
    <col min="13" max="13" width="12" bestFit="1" customWidth="1"/>
  </cols>
  <sheetData>
    <row r="1" spans="1:13" ht="15">
      <c r="A1" s="110" t="s">
        <v>15</v>
      </c>
      <c r="B1" s="111"/>
      <c r="C1" s="111"/>
      <c r="D1" s="111"/>
      <c r="E1" s="111"/>
      <c r="F1" s="111"/>
      <c r="G1" s="111"/>
      <c r="H1" s="111"/>
      <c r="I1" s="111"/>
      <c r="J1" s="112"/>
    </row>
    <row r="2" spans="1:13" ht="15">
      <c r="A2" s="77"/>
      <c r="B2" s="78"/>
      <c r="C2" s="78"/>
      <c r="D2" s="79" t="s">
        <v>18</v>
      </c>
      <c r="E2" s="79" t="s">
        <v>0</v>
      </c>
      <c r="F2" s="80"/>
      <c r="G2" s="81"/>
      <c r="H2" s="82" t="s">
        <v>1</v>
      </c>
      <c r="I2" s="120" t="s">
        <v>2</v>
      </c>
      <c r="J2" s="121"/>
    </row>
    <row r="3" spans="1:13" ht="80.099999999999994" customHeight="1">
      <c r="A3" s="83"/>
      <c r="B3" s="84"/>
      <c r="C3" s="84"/>
      <c r="D3" s="85" t="s">
        <v>218</v>
      </c>
      <c r="E3" s="113" t="s">
        <v>217</v>
      </c>
      <c r="F3" s="114"/>
      <c r="G3" s="114"/>
      <c r="H3" s="86">
        <v>0.22650000000000001</v>
      </c>
      <c r="I3" s="113" t="s">
        <v>3</v>
      </c>
      <c r="J3" s="122"/>
    </row>
    <row r="4" spans="1:13" s="1" customFormat="1" ht="16.5" customHeight="1">
      <c r="A4" s="87"/>
      <c r="B4" s="6"/>
      <c r="C4" s="6"/>
      <c r="D4" s="12"/>
      <c r="E4" s="13"/>
      <c r="F4" s="52"/>
      <c r="G4" s="13"/>
      <c r="H4" s="115" t="s">
        <v>43</v>
      </c>
      <c r="I4" s="115"/>
      <c r="J4" s="116"/>
    </row>
    <row r="5" spans="1:13" ht="15" customHeight="1">
      <c r="A5" s="117" t="s">
        <v>16</v>
      </c>
      <c r="B5" s="118"/>
      <c r="C5" s="118"/>
      <c r="D5" s="118"/>
      <c r="E5" s="118"/>
      <c r="F5" s="118"/>
      <c r="G5" s="118"/>
      <c r="H5" s="118"/>
      <c r="I5" s="118"/>
      <c r="J5" s="119"/>
    </row>
    <row r="6" spans="1:13" ht="30" customHeight="1">
      <c r="A6" s="88" t="s">
        <v>4</v>
      </c>
      <c r="B6" s="3" t="s">
        <v>5</v>
      </c>
      <c r="C6" s="89" t="s">
        <v>6</v>
      </c>
      <c r="D6" s="89" t="s">
        <v>7</v>
      </c>
      <c r="E6" s="90" t="s">
        <v>8</v>
      </c>
      <c r="F6" s="53" t="s">
        <v>9</v>
      </c>
      <c r="G6" s="3" t="s">
        <v>10</v>
      </c>
      <c r="H6" s="3" t="s">
        <v>11</v>
      </c>
      <c r="I6" s="3" t="s">
        <v>12</v>
      </c>
      <c r="J6" s="91" t="s">
        <v>13</v>
      </c>
    </row>
    <row r="7" spans="1:13" s="2" customFormat="1" ht="30" customHeight="1">
      <c r="A7" s="92"/>
      <c r="B7" s="8"/>
      <c r="C7" s="8"/>
      <c r="D7" s="9" t="s">
        <v>17</v>
      </c>
      <c r="E7" s="8"/>
      <c r="F7" s="54"/>
      <c r="G7" s="10"/>
      <c r="H7" s="10"/>
      <c r="I7" s="11">
        <f>H68</f>
        <v>1919920.29</v>
      </c>
      <c r="J7" s="93"/>
    </row>
    <row r="8" spans="1:13" s="58" customFormat="1" ht="24" customHeight="1">
      <c r="A8" s="94" t="s">
        <v>44</v>
      </c>
      <c r="B8" s="46"/>
      <c r="C8" s="46"/>
      <c r="D8" s="46" t="s">
        <v>45</v>
      </c>
      <c r="E8" s="46"/>
      <c r="F8" s="47"/>
      <c r="G8" s="46"/>
      <c r="H8" s="46"/>
      <c r="I8" s="47">
        <f>SUM(I9:I19)</f>
        <v>74923.66</v>
      </c>
      <c r="J8" s="95">
        <f t="shared" ref="J8:J66" si="0">I8 / 1921882.69</f>
        <v>3.8984512629124106E-2</v>
      </c>
    </row>
    <row r="9" spans="1:13" s="58" customFormat="1" ht="78" customHeight="1">
      <c r="A9" s="96" t="s">
        <v>227</v>
      </c>
      <c r="B9" s="49" t="s">
        <v>46</v>
      </c>
      <c r="C9" s="48" t="s">
        <v>47</v>
      </c>
      <c r="D9" s="48" t="s">
        <v>48</v>
      </c>
      <c r="E9" s="50" t="s">
        <v>49</v>
      </c>
      <c r="F9" s="51">
        <v>1</v>
      </c>
      <c r="G9" s="51">
        <v>1340.46</v>
      </c>
      <c r="H9" s="51">
        <f t="shared" ref="H9:H19" si="1">TRUNC(G9 * (1 + 22.65 / 100), 2)</f>
        <v>1644.07</v>
      </c>
      <c r="I9" s="51">
        <f t="shared" ref="I9:I19" si="2">TRUNC(F9 * H9, 2)</f>
        <v>1644.07</v>
      </c>
      <c r="J9" s="97">
        <f t="shared" si="0"/>
        <v>8.5544763400725561E-4</v>
      </c>
      <c r="M9" s="76"/>
    </row>
    <row r="10" spans="1:13" s="58" customFormat="1" ht="104.1" customHeight="1">
      <c r="A10" s="96" t="s">
        <v>228</v>
      </c>
      <c r="B10" s="49" t="s">
        <v>50</v>
      </c>
      <c r="C10" s="48" t="s">
        <v>47</v>
      </c>
      <c r="D10" s="48" t="s">
        <v>51</v>
      </c>
      <c r="E10" s="50" t="s">
        <v>52</v>
      </c>
      <c r="F10" s="51">
        <v>6</v>
      </c>
      <c r="G10" s="51">
        <v>833.24</v>
      </c>
      <c r="H10" s="51">
        <f t="shared" si="1"/>
        <v>1021.96</v>
      </c>
      <c r="I10" s="51">
        <f t="shared" si="2"/>
        <v>6131.76</v>
      </c>
      <c r="J10" s="97">
        <f t="shared" si="0"/>
        <v>3.1904965021564351E-3</v>
      </c>
    </row>
    <row r="11" spans="1:13" s="58" customFormat="1" ht="117" customHeight="1">
      <c r="A11" s="96" t="s">
        <v>229</v>
      </c>
      <c r="B11" s="49" t="s">
        <v>53</v>
      </c>
      <c r="C11" s="48" t="s">
        <v>47</v>
      </c>
      <c r="D11" s="48" t="s">
        <v>54</v>
      </c>
      <c r="E11" s="50" t="s">
        <v>52</v>
      </c>
      <c r="F11" s="51">
        <v>6</v>
      </c>
      <c r="G11" s="51">
        <v>787.91</v>
      </c>
      <c r="H11" s="51">
        <f t="shared" si="1"/>
        <v>966.37</v>
      </c>
      <c r="I11" s="51">
        <f t="shared" si="2"/>
        <v>5798.22</v>
      </c>
      <c r="J11" s="97">
        <f t="shared" si="0"/>
        <v>3.0169479282838021E-3</v>
      </c>
    </row>
    <row r="12" spans="1:13" s="58" customFormat="1" ht="78" customHeight="1">
      <c r="A12" s="96" t="s">
        <v>230</v>
      </c>
      <c r="B12" s="49" t="s">
        <v>55</v>
      </c>
      <c r="C12" s="48" t="s">
        <v>47</v>
      </c>
      <c r="D12" s="48" t="s">
        <v>56</v>
      </c>
      <c r="E12" s="50" t="s">
        <v>52</v>
      </c>
      <c r="F12" s="51">
        <v>6</v>
      </c>
      <c r="G12" s="51">
        <v>601.9</v>
      </c>
      <c r="H12" s="51">
        <f t="shared" si="1"/>
        <v>738.23</v>
      </c>
      <c r="I12" s="51">
        <f t="shared" si="2"/>
        <v>4429.38</v>
      </c>
      <c r="J12" s="97">
        <f t="shared" si="0"/>
        <v>2.3047088269471847E-3</v>
      </c>
    </row>
    <row r="13" spans="1:13" s="58" customFormat="1" ht="51.95" customHeight="1">
      <c r="A13" s="96" t="s">
        <v>231</v>
      </c>
      <c r="B13" s="49" t="s">
        <v>57</v>
      </c>
      <c r="C13" s="48" t="s">
        <v>47</v>
      </c>
      <c r="D13" s="48" t="s">
        <v>58</v>
      </c>
      <c r="E13" s="50" t="s">
        <v>49</v>
      </c>
      <c r="F13" s="51">
        <v>3</v>
      </c>
      <c r="G13" s="51">
        <v>686.28</v>
      </c>
      <c r="H13" s="51">
        <f t="shared" si="1"/>
        <v>841.72</v>
      </c>
      <c r="I13" s="51">
        <f t="shared" si="2"/>
        <v>2525.16</v>
      </c>
      <c r="J13" s="97">
        <f t="shared" si="0"/>
        <v>1.3138991329382337E-3</v>
      </c>
    </row>
    <row r="14" spans="1:13" s="58" customFormat="1" ht="26.1" customHeight="1">
      <c r="A14" s="96" t="s">
        <v>232</v>
      </c>
      <c r="B14" s="49" t="s">
        <v>59</v>
      </c>
      <c r="C14" s="48" t="s">
        <v>47</v>
      </c>
      <c r="D14" s="48" t="s">
        <v>60</v>
      </c>
      <c r="E14" s="50" t="s">
        <v>49</v>
      </c>
      <c r="F14" s="51">
        <v>1</v>
      </c>
      <c r="G14" s="51">
        <v>623.69000000000005</v>
      </c>
      <c r="H14" s="51">
        <f t="shared" si="1"/>
        <v>764.95</v>
      </c>
      <c r="I14" s="51">
        <f t="shared" si="2"/>
        <v>764.95</v>
      </c>
      <c r="J14" s="97">
        <f t="shared" si="0"/>
        <v>3.9802117162520469E-4</v>
      </c>
    </row>
    <row r="15" spans="1:13" s="58" customFormat="1" ht="26.1" customHeight="1">
      <c r="A15" s="96" t="s">
        <v>233</v>
      </c>
      <c r="B15" s="49" t="s">
        <v>61</v>
      </c>
      <c r="C15" s="48" t="s">
        <v>47</v>
      </c>
      <c r="D15" s="48" t="s">
        <v>62</v>
      </c>
      <c r="E15" s="50" t="s">
        <v>49</v>
      </c>
      <c r="F15" s="51">
        <v>1</v>
      </c>
      <c r="G15" s="51">
        <v>327.92</v>
      </c>
      <c r="H15" s="51">
        <f t="shared" si="1"/>
        <v>402.19</v>
      </c>
      <c r="I15" s="51">
        <f t="shared" si="2"/>
        <v>402.19</v>
      </c>
      <c r="J15" s="97">
        <f t="shared" si="0"/>
        <v>2.0926875614869084E-4</v>
      </c>
    </row>
    <row r="16" spans="1:13" s="58" customFormat="1" ht="26.1" customHeight="1">
      <c r="A16" s="96" t="s">
        <v>234</v>
      </c>
      <c r="B16" s="49" t="s">
        <v>63</v>
      </c>
      <c r="C16" s="48" t="s">
        <v>47</v>
      </c>
      <c r="D16" s="48" t="s">
        <v>64</v>
      </c>
      <c r="E16" s="50" t="s">
        <v>49</v>
      </c>
      <c r="F16" s="51">
        <v>1</v>
      </c>
      <c r="G16" s="51">
        <v>889.47</v>
      </c>
      <c r="H16" s="51">
        <f t="shared" si="1"/>
        <v>1090.93</v>
      </c>
      <c r="I16" s="51">
        <f t="shared" si="2"/>
        <v>1090.93</v>
      </c>
      <c r="J16" s="97">
        <f t="shared" si="0"/>
        <v>5.6763610270094069E-4</v>
      </c>
    </row>
    <row r="17" spans="1:10" s="58" customFormat="1" ht="26.1" customHeight="1">
      <c r="A17" s="96" t="s">
        <v>235</v>
      </c>
      <c r="B17" s="49" t="s">
        <v>224</v>
      </c>
      <c r="C17" s="48" t="s">
        <v>76</v>
      </c>
      <c r="D17" s="48" t="s">
        <v>225</v>
      </c>
      <c r="E17" s="50" t="s">
        <v>93</v>
      </c>
      <c r="F17" s="51">
        <v>200</v>
      </c>
      <c r="G17" s="51">
        <v>108.2</v>
      </c>
      <c r="H17" s="51">
        <f t="shared" si="1"/>
        <v>132.69999999999999</v>
      </c>
      <c r="I17" s="51">
        <f t="shared" si="2"/>
        <v>26540</v>
      </c>
      <c r="J17" s="97">
        <f t="shared" si="0"/>
        <v>1.3809375638842972E-2</v>
      </c>
    </row>
    <row r="18" spans="1:10" s="58" customFormat="1" ht="65.099999999999994" customHeight="1">
      <c r="A18" s="96" t="s">
        <v>236</v>
      </c>
      <c r="B18" s="49" t="s">
        <v>65</v>
      </c>
      <c r="C18" s="48" t="s">
        <v>66</v>
      </c>
      <c r="D18" s="48" t="s">
        <v>67</v>
      </c>
      <c r="E18" s="50" t="s">
        <v>68</v>
      </c>
      <c r="F18" s="51">
        <v>2200</v>
      </c>
      <c r="G18" s="51">
        <v>6.66</v>
      </c>
      <c r="H18" s="51">
        <f t="shared" si="1"/>
        <v>8.16</v>
      </c>
      <c r="I18" s="51">
        <f t="shared" si="2"/>
        <v>17952</v>
      </c>
      <c r="J18" s="97">
        <f t="shared" si="0"/>
        <v>9.3408406732671083E-3</v>
      </c>
    </row>
    <row r="19" spans="1:10" s="58" customFormat="1" ht="51.95" customHeight="1">
      <c r="A19" s="96" t="s">
        <v>237</v>
      </c>
      <c r="B19" s="49" t="s">
        <v>69</v>
      </c>
      <c r="C19" s="48" t="s">
        <v>66</v>
      </c>
      <c r="D19" s="48" t="s">
        <v>70</v>
      </c>
      <c r="E19" s="50" t="s">
        <v>71</v>
      </c>
      <c r="F19" s="51">
        <v>550</v>
      </c>
      <c r="G19" s="51">
        <v>11.34</v>
      </c>
      <c r="H19" s="51">
        <f t="shared" si="1"/>
        <v>13.9</v>
      </c>
      <c r="I19" s="51">
        <f t="shared" si="2"/>
        <v>7645</v>
      </c>
      <c r="J19" s="97">
        <f t="shared" si="0"/>
        <v>3.9778702622062746E-3</v>
      </c>
    </row>
    <row r="20" spans="1:10" s="58" customFormat="1" ht="24" customHeight="1">
      <c r="A20" s="94" t="s">
        <v>72</v>
      </c>
      <c r="B20" s="46"/>
      <c r="C20" s="46"/>
      <c r="D20" s="46" t="s">
        <v>73</v>
      </c>
      <c r="E20" s="46"/>
      <c r="F20" s="47"/>
      <c r="G20" s="46"/>
      <c r="H20" s="46"/>
      <c r="I20" s="47">
        <f>SUM(I21:I26)</f>
        <v>16444.899999999998</v>
      </c>
      <c r="J20" s="95">
        <f t="shared" si="0"/>
        <v>8.5566616971819425E-3</v>
      </c>
    </row>
    <row r="21" spans="1:10" s="58" customFormat="1" ht="24" customHeight="1">
      <c r="A21" s="96" t="s">
        <v>74</v>
      </c>
      <c r="B21" s="49" t="s">
        <v>75</v>
      </c>
      <c r="C21" s="48" t="s">
        <v>76</v>
      </c>
      <c r="D21" s="48" t="s">
        <v>77</v>
      </c>
      <c r="E21" s="50" t="s">
        <v>78</v>
      </c>
      <c r="F21" s="51">
        <v>30</v>
      </c>
      <c r="G21" s="51">
        <v>201.68</v>
      </c>
      <c r="H21" s="51">
        <f t="shared" ref="H21:H26" si="3">TRUNC(G21 * (1 + 22.65 / 100), 2)</f>
        <v>247.36</v>
      </c>
      <c r="I21" s="51">
        <f t="shared" ref="I21:I26" si="4">TRUNC(F21 * H21, 2)</f>
        <v>7420.8</v>
      </c>
      <c r="J21" s="97">
        <f t="shared" si="0"/>
        <v>3.8612138184146924E-3</v>
      </c>
    </row>
    <row r="22" spans="1:10" s="58" customFormat="1" ht="26.1" customHeight="1">
      <c r="A22" s="96" t="s">
        <v>79</v>
      </c>
      <c r="B22" s="49" t="s">
        <v>80</v>
      </c>
      <c r="C22" s="48" t="s">
        <v>81</v>
      </c>
      <c r="D22" s="48" t="s">
        <v>82</v>
      </c>
      <c r="E22" s="50" t="s">
        <v>83</v>
      </c>
      <c r="F22" s="51">
        <v>120</v>
      </c>
      <c r="G22" s="51">
        <v>17.510000000000002</v>
      </c>
      <c r="H22" s="51">
        <f t="shared" si="3"/>
        <v>21.47</v>
      </c>
      <c r="I22" s="51">
        <f t="shared" si="4"/>
        <v>2576.4</v>
      </c>
      <c r="J22" s="97">
        <f t="shared" si="0"/>
        <v>1.3405604896727596E-3</v>
      </c>
    </row>
    <row r="23" spans="1:10" s="58" customFormat="1" ht="26.1" customHeight="1">
      <c r="A23" s="96" t="s">
        <v>84</v>
      </c>
      <c r="B23" s="49" t="s">
        <v>85</v>
      </c>
      <c r="C23" s="48" t="s">
        <v>81</v>
      </c>
      <c r="D23" s="48" t="s">
        <v>86</v>
      </c>
      <c r="E23" s="50" t="s">
        <v>83</v>
      </c>
      <c r="F23" s="51">
        <v>120</v>
      </c>
      <c r="G23" s="51">
        <v>9.3699999999999992</v>
      </c>
      <c r="H23" s="51">
        <f t="shared" si="3"/>
        <v>11.49</v>
      </c>
      <c r="I23" s="51">
        <f t="shared" si="4"/>
        <v>1378.8</v>
      </c>
      <c r="J23" s="97">
        <f t="shared" si="0"/>
        <v>7.1742151962459269E-4</v>
      </c>
    </row>
    <row r="24" spans="1:10" s="58" customFormat="1" ht="26.1" customHeight="1">
      <c r="A24" s="96" t="s">
        <v>84</v>
      </c>
      <c r="B24" s="49" t="s">
        <v>87</v>
      </c>
      <c r="C24" s="48" t="s">
        <v>76</v>
      </c>
      <c r="D24" s="48" t="s">
        <v>88</v>
      </c>
      <c r="E24" s="50" t="s">
        <v>89</v>
      </c>
      <c r="F24" s="51">
        <v>60</v>
      </c>
      <c r="G24" s="51">
        <v>15.15</v>
      </c>
      <c r="H24" s="51">
        <f t="shared" si="3"/>
        <v>18.579999999999998</v>
      </c>
      <c r="I24" s="51">
        <f t="shared" si="4"/>
        <v>1114.8</v>
      </c>
      <c r="J24" s="97">
        <f t="shared" si="0"/>
        <v>5.8005621560595878E-4</v>
      </c>
    </row>
    <row r="25" spans="1:10" s="58" customFormat="1" ht="26.1" customHeight="1">
      <c r="A25" s="96" t="s">
        <v>90</v>
      </c>
      <c r="B25" s="49" t="s">
        <v>91</v>
      </c>
      <c r="C25" s="48" t="s">
        <v>76</v>
      </c>
      <c r="D25" s="48" t="s">
        <v>92</v>
      </c>
      <c r="E25" s="50" t="s">
        <v>93</v>
      </c>
      <c r="F25" s="51">
        <v>200</v>
      </c>
      <c r="G25" s="51">
        <v>9</v>
      </c>
      <c r="H25" s="51">
        <f t="shared" si="3"/>
        <v>11.03</v>
      </c>
      <c r="I25" s="51">
        <f t="shared" si="4"/>
        <v>2206</v>
      </c>
      <c r="J25" s="97">
        <f t="shared" si="0"/>
        <v>1.1478328055496458E-3</v>
      </c>
    </row>
    <row r="26" spans="1:10" s="58" customFormat="1" ht="26.1" customHeight="1">
      <c r="A26" s="96" t="s">
        <v>94</v>
      </c>
      <c r="B26" s="49" t="s">
        <v>95</v>
      </c>
      <c r="C26" s="48" t="s">
        <v>76</v>
      </c>
      <c r="D26" s="48" t="s">
        <v>96</v>
      </c>
      <c r="E26" s="50" t="s">
        <v>78</v>
      </c>
      <c r="F26" s="51">
        <v>10</v>
      </c>
      <c r="G26" s="51">
        <v>142.53</v>
      </c>
      <c r="H26" s="51">
        <f t="shared" si="3"/>
        <v>174.81</v>
      </c>
      <c r="I26" s="51">
        <f t="shared" si="4"/>
        <v>1748.1</v>
      </c>
      <c r="J26" s="97">
        <f t="shared" si="0"/>
        <v>9.0957684831429538E-4</v>
      </c>
    </row>
    <row r="27" spans="1:10" s="58" customFormat="1" ht="24" customHeight="1">
      <c r="A27" s="94" t="s">
        <v>97</v>
      </c>
      <c r="B27" s="46"/>
      <c r="C27" s="46"/>
      <c r="D27" s="46" t="s">
        <v>98</v>
      </c>
      <c r="E27" s="46"/>
      <c r="F27" s="47"/>
      <c r="G27" s="46"/>
      <c r="H27" s="46"/>
      <c r="I27" s="47">
        <f>SUM(I28:I29)</f>
        <v>31613.75</v>
      </c>
      <c r="J27" s="95">
        <f t="shared" si="0"/>
        <v>1.6449365075451094E-2</v>
      </c>
    </row>
    <row r="28" spans="1:10" s="58" customFormat="1" ht="24" customHeight="1">
      <c r="A28" s="96" t="s">
        <v>99</v>
      </c>
      <c r="B28" s="49" t="s">
        <v>100</v>
      </c>
      <c r="C28" s="48" t="s">
        <v>76</v>
      </c>
      <c r="D28" s="48" t="s">
        <v>101</v>
      </c>
      <c r="E28" s="50" t="s">
        <v>102</v>
      </c>
      <c r="F28" s="51">
        <v>1</v>
      </c>
      <c r="G28" s="51">
        <v>19060.62</v>
      </c>
      <c r="H28" s="51">
        <f>TRUNC(G28 * (1 + 22.65 / 100), 2)</f>
        <v>23377.85</v>
      </c>
      <c r="I28" s="51">
        <f>TRUNC(F28 * H28, 2)</f>
        <v>23377.85</v>
      </c>
      <c r="J28" s="97">
        <f t="shared" si="0"/>
        <v>1.2164035880878868E-2</v>
      </c>
    </row>
    <row r="29" spans="1:10" s="58" customFormat="1" ht="26.1" customHeight="1">
      <c r="A29" s="96" t="s">
        <v>103</v>
      </c>
      <c r="B29" s="49" t="s">
        <v>104</v>
      </c>
      <c r="C29" s="48" t="s">
        <v>76</v>
      </c>
      <c r="D29" s="48" t="s">
        <v>105</v>
      </c>
      <c r="E29" s="50" t="s">
        <v>78</v>
      </c>
      <c r="F29" s="51">
        <v>5</v>
      </c>
      <c r="G29" s="51">
        <v>1343</v>
      </c>
      <c r="H29" s="51">
        <f>TRUNC(G29 * (1 + 22.65 / 100), 2)</f>
        <v>1647.18</v>
      </c>
      <c r="I29" s="51">
        <f>TRUNC(F29 * H29, 2)</f>
        <v>8235.9</v>
      </c>
      <c r="J29" s="97">
        <f t="shared" si="0"/>
        <v>4.2853291945722247E-3</v>
      </c>
    </row>
    <row r="30" spans="1:10" s="58" customFormat="1" ht="24" customHeight="1">
      <c r="A30" s="94" t="s">
        <v>106</v>
      </c>
      <c r="B30" s="46"/>
      <c r="C30" s="46"/>
      <c r="D30" s="46" t="s">
        <v>107</v>
      </c>
      <c r="E30" s="46"/>
      <c r="F30" s="47"/>
      <c r="G30" s="46"/>
      <c r="H30" s="46"/>
      <c r="I30" s="47">
        <f>SUM(I31:I38)</f>
        <v>495576.35</v>
      </c>
      <c r="J30" s="95">
        <f t="shared" si="0"/>
        <v>0.2578598332658899</v>
      </c>
    </row>
    <row r="31" spans="1:10" s="58" customFormat="1" ht="26.1" customHeight="1">
      <c r="A31" s="96" t="s">
        <v>108</v>
      </c>
      <c r="B31" s="49" t="s">
        <v>109</v>
      </c>
      <c r="C31" s="48" t="s">
        <v>47</v>
      </c>
      <c r="D31" s="48" t="s">
        <v>110</v>
      </c>
      <c r="E31" s="50" t="s">
        <v>111</v>
      </c>
      <c r="F31" s="51">
        <v>610.07000000000005</v>
      </c>
      <c r="G31" s="51">
        <v>5.58</v>
      </c>
      <c r="H31" s="51">
        <f t="shared" ref="H31:H38" si="5">TRUNC(G31 * (1 + 22.65 / 100), 2)</f>
        <v>6.84</v>
      </c>
      <c r="I31" s="51">
        <f t="shared" ref="I31:I38" si="6">TRUNC(F31 * H31, 2)</f>
        <v>4172.87</v>
      </c>
      <c r="J31" s="97">
        <f t="shared" si="0"/>
        <v>2.1712407431069584E-3</v>
      </c>
    </row>
    <row r="32" spans="1:10" s="58" customFormat="1" ht="26.1" customHeight="1">
      <c r="A32" s="96" t="s">
        <v>112</v>
      </c>
      <c r="B32" s="49" t="s">
        <v>113</v>
      </c>
      <c r="C32" s="48" t="s">
        <v>114</v>
      </c>
      <c r="D32" s="48" t="s">
        <v>115</v>
      </c>
      <c r="E32" s="50" t="s">
        <v>111</v>
      </c>
      <c r="F32" s="51">
        <v>3282.1</v>
      </c>
      <c r="G32" s="51">
        <v>8.64</v>
      </c>
      <c r="H32" s="51">
        <f t="shared" si="5"/>
        <v>10.59</v>
      </c>
      <c r="I32" s="51">
        <f t="shared" si="6"/>
        <v>34757.43</v>
      </c>
      <c r="J32" s="97">
        <f t="shared" si="0"/>
        <v>1.8085094465365107E-2</v>
      </c>
    </row>
    <row r="33" spans="1:10" s="58" customFormat="1" ht="24" customHeight="1">
      <c r="A33" s="96" t="s">
        <v>116</v>
      </c>
      <c r="B33" s="49" t="s">
        <v>117</v>
      </c>
      <c r="C33" s="48" t="s">
        <v>114</v>
      </c>
      <c r="D33" s="48" t="s">
        <v>118</v>
      </c>
      <c r="E33" s="50" t="s">
        <v>111</v>
      </c>
      <c r="F33" s="51">
        <v>3282.1</v>
      </c>
      <c r="G33" s="51">
        <v>23.95</v>
      </c>
      <c r="H33" s="51">
        <f t="shared" si="5"/>
        <v>29.37</v>
      </c>
      <c r="I33" s="51">
        <f t="shared" si="6"/>
        <v>96395.27</v>
      </c>
      <c r="J33" s="97">
        <f t="shared" si="0"/>
        <v>5.0156687763289035E-2</v>
      </c>
    </row>
    <row r="34" spans="1:10" s="58" customFormat="1" ht="24" customHeight="1">
      <c r="A34" s="96" t="s">
        <v>119</v>
      </c>
      <c r="B34" s="49" t="s">
        <v>120</v>
      </c>
      <c r="C34" s="48" t="s">
        <v>76</v>
      </c>
      <c r="D34" s="48" t="s">
        <v>121</v>
      </c>
      <c r="E34" s="50" t="s">
        <v>111</v>
      </c>
      <c r="F34" s="51">
        <v>8533.4599999999991</v>
      </c>
      <c r="G34" s="51">
        <v>2.91</v>
      </c>
      <c r="H34" s="51">
        <f t="shared" si="5"/>
        <v>3.56</v>
      </c>
      <c r="I34" s="51">
        <f t="shared" si="6"/>
        <v>30379.11</v>
      </c>
      <c r="J34" s="97">
        <f t="shared" si="0"/>
        <v>1.5806953336990615E-2</v>
      </c>
    </row>
    <row r="35" spans="1:10" s="58" customFormat="1" ht="24" customHeight="1">
      <c r="A35" s="96" t="s">
        <v>122</v>
      </c>
      <c r="B35" s="49" t="s">
        <v>123</v>
      </c>
      <c r="C35" s="48" t="s">
        <v>76</v>
      </c>
      <c r="D35" s="48" t="s">
        <v>124</v>
      </c>
      <c r="E35" s="50" t="s">
        <v>125</v>
      </c>
      <c r="F35" s="51">
        <v>97608.5</v>
      </c>
      <c r="G35" s="51">
        <v>1.93</v>
      </c>
      <c r="H35" s="51">
        <f t="shared" si="5"/>
        <v>2.36</v>
      </c>
      <c r="I35" s="51">
        <f t="shared" si="6"/>
        <v>230356.06</v>
      </c>
      <c r="J35" s="97">
        <f t="shared" si="0"/>
        <v>0.11985958414558591</v>
      </c>
    </row>
    <row r="36" spans="1:10" s="58" customFormat="1" ht="24" customHeight="1">
      <c r="A36" s="96" t="s">
        <v>126</v>
      </c>
      <c r="B36" s="49" t="s">
        <v>226</v>
      </c>
      <c r="C36" s="48" t="s">
        <v>81</v>
      </c>
      <c r="D36" s="48" t="s">
        <v>127</v>
      </c>
      <c r="E36" s="50" t="s">
        <v>78</v>
      </c>
      <c r="F36" s="51">
        <v>712</v>
      </c>
      <c r="G36" s="51">
        <v>100</v>
      </c>
      <c r="H36" s="51">
        <f t="shared" si="5"/>
        <v>122.65</v>
      </c>
      <c r="I36" s="51">
        <f t="shared" si="6"/>
        <v>87326.8</v>
      </c>
      <c r="J36" s="97">
        <f t="shared" si="0"/>
        <v>4.5438153147630465E-2</v>
      </c>
    </row>
    <row r="37" spans="1:10" s="58" customFormat="1" ht="24" customHeight="1">
      <c r="A37" s="96" t="s">
        <v>128</v>
      </c>
      <c r="B37" s="49" t="s">
        <v>129</v>
      </c>
      <c r="C37" s="48" t="s">
        <v>47</v>
      </c>
      <c r="D37" s="48" t="s">
        <v>130</v>
      </c>
      <c r="E37" s="50" t="s">
        <v>71</v>
      </c>
      <c r="F37" s="51">
        <v>174</v>
      </c>
      <c r="G37" s="51">
        <v>11.57</v>
      </c>
      <c r="H37" s="51">
        <f t="shared" si="5"/>
        <v>14.19</v>
      </c>
      <c r="I37" s="51">
        <f t="shared" si="6"/>
        <v>2469.06</v>
      </c>
      <c r="J37" s="97">
        <f t="shared" si="0"/>
        <v>1.2847090058342738E-3</v>
      </c>
    </row>
    <row r="38" spans="1:10" s="58" customFormat="1" ht="24" customHeight="1">
      <c r="A38" s="96" t="s">
        <v>131</v>
      </c>
      <c r="B38" s="49" t="s">
        <v>132</v>
      </c>
      <c r="C38" s="48" t="s">
        <v>114</v>
      </c>
      <c r="D38" s="48" t="s">
        <v>133</v>
      </c>
      <c r="E38" s="50" t="s">
        <v>111</v>
      </c>
      <c r="F38" s="51">
        <v>542.70000000000005</v>
      </c>
      <c r="G38" s="51">
        <v>14.61</v>
      </c>
      <c r="H38" s="51">
        <f t="shared" si="5"/>
        <v>17.91</v>
      </c>
      <c r="I38" s="51">
        <f t="shared" si="6"/>
        <v>9719.75</v>
      </c>
      <c r="J38" s="97">
        <f t="shared" si="0"/>
        <v>5.0574106580875654E-3</v>
      </c>
    </row>
    <row r="39" spans="1:10" s="58" customFormat="1" ht="24" customHeight="1">
      <c r="A39" s="94" t="s">
        <v>134</v>
      </c>
      <c r="B39" s="46"/>
      <c r="C39" s="46"/>
      <c r="D39" s="46" t="s">
        <v>135</v>
      </c>
      <c r="E39" s="46"/>
      <c r="F39" s="47"/>
      <c r="G39" s="46"/>
      <c r="H39" s="46"/>
      <c r="I39" s="47">
        <f>SUM(I40:I43)</f>
        <v>621735.83000000007</v>
      </c>
      <c r="J39" s="95">
        <f t="shared" si="0"/>
        <v>0.3235035276788929</v>
      </c>
    </row>
    <row r="40" spans="1:10" s="58" customFormat="1" ht="24" customHeight="1">
      <c r="A40" s="96" t="s">
        <v>136</v>
      </c>
      <c r="B40" s="49" t="s">
        <v>137</v>
      </c>
      <c r="C40" s="48" t="s">
        <v>47</v>
      </c>
      <c r="D40" s="48" t="s">
        <v>138</v>
      </c>
      <c r="E40" s="50" t="s">
        <v>111</v>
      </c>
      <c r="F40" s="51">
        <v>32.299999999999997</v>
      </c>
      <c r="G40" s="51">
        <v>158.88</v>
      </c>
      <c r="H40" s="51">
        <f>TRUNC(G40 * (1 + 22.65 / 100), 2)</f>
        <v>194.86</v>
      </c>
      <c r="I40" s="51">
        <f>TRUNC(F40 * H40, 2)</f>
        <v>6293.97</v>
      </c>
      <c r="J40" s="97">
        <f t="shared" si="0"/>
        <v>3.2748981156597028E-3</v>
      </c>
    </row>
    <row r="41" spans="1:10" s="58" customFormat="1" ht="51.95" customHeight="1">
      <c r="A41" s="96" t="s">
        <v>139</v>
      </c>
      <c r="B41" s="49" t="s">
        <v>140</v>
      </c>
      <c r="C41" s="48" t="s">
        <v>66</v>
      </c>
      <c r="D41" s="48" t="s">
        <v>141</v>
      </c>
      <c r="E41" s="50" t="s">
        <v>71</v>
      </c>
      <c r="F41" s="51">
        <v>1226.74</v>
      </c>
      <c r="G41" s="51">
        <v>36.58</v>
      </c>
      <c r="H41" s="51">
        <f>TRUNC(G41 * (1 + 22.65 / 100), 2)</f>
        <v>44.86</v>
      </c>
      <c r="I41" s="51">
        <f>TRUNC(F41 * H41, 2)</f>
        <v>55031.55</v>
      </c>
      <c r="J41" s="97">
        <f t="shared" si="0"/>
        <v>2.863418786502521E-2</v>
      </c>
    </row>
    <row r="42" spans="1:10" s="58" customFormat="1" ht="24" customHeight="1">
      <c r="A42" s="96" t="s">
        <v>142</v>
      </c>
      <c r="B42" s="49" t="s">
        <v>143</v>
      </c>
      <c r="C42" s="48" t="s">
        <v>76</v>
      </c>
      <c r="D42" s="48" t="s">
        <v>144</v>
      </c>
      <c r="E42" s="50" t="s">
        <v>145</v>
      </c>
      <c r="F42" s="51">
        <v>23184</v>
      </c>
      <c r="G42" s="51">
        <v>12.64</v>
      </c>
      <c r="H42" s="51">
        <f>TRUNC(G42 * (1 + 22.65 / 100), 2)</f>
        <v>15.5</v>
      </c>
      <c r="I42" s="51">
        <f>TRUNC(F42 * H42, 2)</f>
        <v>359352</v>
      </c>
      <c r="J42" s="97">
        <f t="shared" si="0"/>
        <v>0.18697915427918235</v>
      </c>
    </row>
    <row r="43" spans="1:10" s="58" customFormat="1" ht="39" customHeight="1">
      <c r="A43" s="96" t="s">
        <v>146</v>
      </c>
      <c r="B43" s="49" t="s">
        <v>147</v>
      </c>
      <c r="C43" s="48" t="s">
        <v>66</v>
      </c>
      <c r="D43" s="48" t="s">
        <v>148</v>
      </c>
      <c r="E43" s="50" t="s">
        <v>111</v>
      </c>
      <c r="F43" s="51">
        <v>218.0463</v>
      </c>
      <c r="G43" s="51">
        <v>751.81</v>
      </c>
      <c r="H43" s="51">
        <f>TRUNC(G43 * (1 + 22.65 / 100), 2)</f>
        <v>922.09</v>
      </c>
      <c r="I43" s="51">
        <f>TRUNC(F43 * H43, 2)</f>
        <v>201058.31</v>
      </c>
      <c r="J43" s="97">
        <f t="shared" si="0"/>
        <v>0.10461528741902557</v>
      </c>
    </row>
    <row r="44" spans="1:10" s="58" customFormat="1" ht="24" customHeight="1">
      <c r="A44" s="94" t="s">
        <v>149</v>
      </c>
      <c r="B44" s="46"/>
      <c r="C44" s="46"/>
      <c r="D44" s="46" t="s">
        <v>150</v>
      </c>
      <c r="E44" s="46"/>
      <c r="F44" s="47"/>
      <c r="G44" s="46"/>
      <c r="H44" s="46"/>
      <c r="I44" s="47">
        <f>SUM(I45:I51)</f>
        <v>265689.44</v>
      </c>
      <c r="J44" s="95">
        <f t="shared" si="0"/>
        <v>0.13824435871265378</v>
      </c>
    </row>
    <row r="45" spans="1:10" s="58" customFormat="1" ht="39" customHeight="1">
      <c r="A45" s="96" t="s">
        <v>151</v>
      </c>
      <c r="B45" s="49" t="s">
        <v>152</v>
      </c>
      <c r="C45" s="48" t="s">
        <v>81</v>
      </c>
      <c r="D45" s="48" t="s">
        <v>153</v>
      </c>
      <c r="E45" s="50" t="s">
        <v>93</v>
      </c>
      <c r="F45" s="51">
        <v>543</v>
      </c>
      <c r="G45" s="51">
        <v>72.209999999999994</v>
      </c>
      <c r="H45" s="51">
        <f t="shared" ref="H45:H51" si="7">TRUNC(G45 * (1 + 22.65 / 100), 2)</f>
        <v>88.56</v>
      </c>
      <c r="I45" s="51">
        <f t="shared" ref="I45:I51" si="8">TRUNC(F45 * H45, 2)</f>
        <v>48088.08</v>
      </c>
      <c r="J45" s="97">
        <f t="shared" si="0"/>
        <v>2.5021339882092389E-2</v>
      </c>
    </row>
    <row r="46" spans="1:10" s="58" customFormat="1" ht="26.1" customHeight="1">
      <c r="A46" s="96" t="s">
        <v>154</v>
      </c>
      <c r="B46" s="49" t="s">
        <v>155</v>
      </c>
      <c r="C46" s="48" t="s">
        <v>81</v>
      </c>
      <c r="D46" s="48" t="s">
        <v>156</v>
      </c>
      <c r="E46" s="50" t="s">
        <v>93</v>
      </c>
      <c r="F46" s="51">
        <v>586</v>
      </c>
      <c r="G46" s="51">
        <v>148.1</v>
      </c>
      <c r="H46" s="51">
        <f t="shared" si="7"/>
        <v>181.64</v>
      </c>
      <c r="I46" s="51">
        <f t="shared" si="8"/>
        <v>106441.04</v>
      </c>
      <c r="J46" s="97">
        <f t="shared" si="0"/>
        <v>5.5383734165377181E-2</v>
      </c>
    </row>
    <row r="47" spans="1:10" s="58" customFormat="1" ht="24" customHeight="1">
      <c r="A47" s="96" t="s">
        <v>157</v>
      </c>
      <c r="B47" s="49" t="s">
        <v>158</v>
      </c>
      <c r="C47" s="48" t="s">
        <v>114</v>
      </c>
      <c r="D47" s="48" t="s">
        <v>159</v>
      </c>
      <c r="E47" s="50" t="s">
        <v>111</v>
      </c>
      <c r="F47" s="51">
        <v>59.08</v>
      </c>
      <c r="G47" s="51">
        <v>951.93</v>
      </c>
      <c r="H47" s="51">
        <f t="shared" si="7"/>
        <v>1167.54</v>
      </c>
      <c r="I47" s="51">
        <f t="shared" si="8"/>
        <v>68978.259999999995</v>
      </c>
      <c r="J47" s="97">
        <f t="shared" si="0"/>
        <v>3.5890983543849911E-2</v>
      </c>
    </row>
    <row r="48" spans="1:10" s="58" customFormat="1" ht="26.1" customHeight="1">
      <c r="A48" s="96" t="s">
        <v>160</v>
      </c>
      <c r="B48" s="49" t="s">
        <v>161</v>
      </c>
      <c r="C48" s="48" t="s">
        <v>81</v>
      </c>
      <c r="D48" s="48" t="s">
        <v>162</v>
      </c>
      <c r="E48" s="50" t="s">
        <v>78</v>
      </c>
      <c r="F48" s="51">
        <v>43</v>
      </c>
      <c r="G48" s="51">
        <v>700.55</v>
      </c>
      <c r="H48" s="51">
        <f t="shared" si="7"/>
        <v>859.22</v>
      </c>
      <c r="I48" s="51">
        <f t="shared" si="8"/>
        <v>36946.46</v>
      </c>
      <c r="J48" s="97">
        <f t="shared" si="0"/>
        <v>1.9224097387546584E-2</v>
      </c>
    </row>
    <row r="49" spans="1:10" s="58" customFormat="1" ht="51.95" customHeight="1">
      <c r="A49" s="96" t="s">
        <v>163</v>
      </c>
      <c r="B49" s="49" t="s">
        <v>164</v>
      </c>
      <c r="C49" s="48" t="s">
        <v>66</v>
      </c>
      <c r="D49" s="48" t="s">
        <v>165</v>
      </c>
      <c r="E49" s="50" t="s">
        <v>166</v>
      </c>
      <c r="F49" s="51">
        <v>180</v>
      </c>
      <c r="G49" s="51">
        <v>2.66</v>
      </c>
      <c r="H49" s="51">
        <f t="shared" si="7"/>
        <v>3.26</v>
      </c>
      <c r="I49" s="51">
        <f t="shared" si="8"/>
        <v>586.79999999999995</v>
      </c>
      <c r="J49" s="97">
        <f t="shared" si="0"/>
        <v>3.053256075686909E-4</v>
      </c>
    </row>
    <row r="50" spans="1:10" s="58" customFormat="1" ht="51.95" customHeight="1">
      <c r="A50" s="96" t="s">
        <v>167</v>
      </c>
      <c r="B50" s="49" t="s">
        <v>168</v>
      </c>
      <c r="C50" s="48" t="s">
        <v>66</v>
      </c>
      <c r="D50" s="48" t="s">
        <v>169</v>
      </c>
      <c r="E50" s="50" t="s">
        <v>166</v>
      </c>
      <c r="F50" s="51">
        <v>3432</v>
      </c>
      <c r="G50" s="51">
        <v>1.06</v>
      </c>
      <c r="H50" s="51">
        <f t="shared" si="7"/>
        <v>1.3</v>
      </c>
      <c r="I50" s="51">
        <f t="shared" si="8"/>
        <v>4461.6000000000004</v>
      </c>
      <c r="J50" s="97">
        <f t="shared" si="0"/>
        <v>2.3214736379149137E-3</v>
      </c>
    </row>
    <row r="51" spans="1:10" s="58" customFormat="1" ht="39" customHeight="1">
      <c r="A51" s="96" t="s">
        <v>170</v>
      </c>
      <c r="B51" s="49" t="s">
        <v>171</v>
      </c>
      <c r="C51" s="48" t="s">
        <v>66</v>
      </c>
      <c r="D51" s="48" t="s">
        <v>172</v>
      </c>
      <c r="E51" s="50" t="s">
        <v>173</v>
      </c>
      <c r="F51" s="51">
        <v>6</v>
      </c>
      <c r="G51" s="51">
        <v>25.44</v>
      </c>
      <c r="H51" s="51">
        <f t="shared" si="7"/>
        <v>31.2</v>
      </c>
      <c r="I51" s="51">
        <f t="shared" si="8"/>
        <v>187.2</v>
      </c>
      <c r="J51" s="97">
        <f t="shared" si="0"/>
        <v>9.7404488304122239E-5</v>
      </c>
    </row>
    <row r="52" spans="1:10" s="58" customFormat="1" ht="24" customHeight="1">
      <c r="A52" s="94" t="s">
        <v>174</v>
      </c>
      <c r="B52" s="46"/>
      <c r="C52" s="46"/>
      <c r="D52" s="46" t="s">
        <v>175</v>
      </c>
      <c r="E52" s="46"/>
      <c r="F52" s="47"/>
      <c r="G52" s="46"/>
      <c r="H52" s="46"/>
      <c r="I52" s="47">
        <f>SUM(I53:I62)</f>
        <v>200430.38</v>
      </c>
      <c r="J52" s="95">
        <f t="shared" si="0"/>
        <v>0.10428856092147852</v>
      </c>
    </row>
    <row r="53" spans="1:10" s="58" customFormat="1" ht="26.1" customHeight="1">
      <c r="A53" s="96" t="s">
        <v>176</v>
      </c>
      <c r="B53" s="49" t="s">
        <v>177</v>
      </c>
      <c r="C53" s="48" t="s">
        <v>66</v>
      </c>
      <c r="D53" s="48" t="s">
        <v>178</v>
      </c>
      <c r="E53" s="50" t="s">
        <v>78</v>
      </c>
      <c r="F53" s="51">
        <v>1102</v>
      </c>
      <c r="G53" s="51">
        <v>29.7</v>
      </c>
      <c r="H53" s="51">
        <f t="shared" ref="H53:H62" si="9">TRUNC(G53 * (1 + 22.65 / 100), 2)</f>
        <v>36.42</v>
      </c>
      <c r="I53" s="51">
        <f t="shared" ref="I53:I62" si="10">TRUNC(F53 * H53, 2)</f>
        <v>40134.839999999997</v>
      </c>
      <c r="J53" s="97">
        <f t="shared" si="0"/>
        <v>2.088308522098193E-2</v>
      </c>
    </row>
    <row r="54" spans="1:10" s="58" customFormat="1" ht="51.95" customHeight="1">
      <c r="A54" s="96" t="s">
        <v>179</v>
      </c>
      <c r="B54" s="49" t="s">
        <v>180</v>
      </c>
      <c r="C54" s="48" t="s">
        <v>81</v>
      </c>
      <c r="D54" s="48" t="s">
        <v>181</v>
      </c>
      <c r="E54" s="50" t="s">
        <v>93</v>
      </c>
      <c r="F54" s="51">
        <v>140</v>
      </c>
      <c r="G54" s="51">
        <v>69.290000000000006</v>
      </c>
      <c r="H54" s="51">
        <f t="shared" si="9"/>
        <v>84.98</v>
      </c>
      <c r="I54" s="51">
        <f t="shared" si="10"/>
        <v>11897.2</v>
      </c>
      <c r="J54" s="97">
        <f t="shared" si="0"/>
        <v>6.1903882385245905E-3</v>
      </c>
    </row>
    <row r="55" spans="1:10" s="58" customFormat="1" ht="26.1" customHeight="1">
      <c r="A55" s="96" t="s">
        <v>182</v>
      </c>
      <c r="B55" s="49" t="s">
        <v>183</v>
      </c>
      <c r="C55" s="48" t="s">
        <v>76</v>
      </c>
      <c r="D55" s="48" t="s">
        <v>184</v>
      </c>
      <c r="E55" s="50" t="s">
        <v>71</v>
      </c>
      <c r="F55" s="51">
        <v>551</v>
      </c>
      <c r="G55" s="51">
        <v>5.27</v>
      </c>
      <c r="H55" s="51">
        <f t="shared" si="9"/>
        <v>6.46</v>
      </c>
      <c r="I55" s="51">
        <f t="shared" si="10"/>
        <v>3559.46</v>
      </c>
      <c r="J55" s="97">
        <f t="shared" si="0"/>
        <v>1.8520693372809348E-3</v>
      </c>
    </row>
    <row r="56" spans="1:10" s="58" customFormat="1" ht="26.1" customHeight="1">
      <c r="A56" s="96" t="s">
        <v>185</v>
      </c>
      <c r="B56" s="49" t="s">
        <v>186</v>
      </c>
      <c r="C56" s="48" t="s">
        <v>66</v>
      </c>
      <c r="D56" s="48" t="s">
        <v>187</v>
      </c>
      <c r="E56" s="50" t="s">
        <v>111</v>
      </c>
      <c r="F56" s="51">
        <v>110.2</v>
      </c>
      <c r="G56" s="51">
        <v>144.57</v>
      </c>
      <c r="H56" s="51">
        <f t="shared" si="9"/>
        <v>177.31</v>
      </c>
      <c r="I56" s="51">
        <f t="shared" si="10"/>
        <v>19539.560000000001</v>
      </c>
      <c r="J56" s="97">
        <f t="shared" si="0"/>
        <v>1.0166884847690679E-2</v>
      </c>
    </row>
    <row r="57" spans="1:10" s="58" customFormat="1" ht="26.1" customHeight="1">
      <c r="A57" s="96" t="s">
        <v>188</v>
      </c>
      <c r="B57" s="49" t="s">
        <v>189</v>
      </c>
      <c r="C57" s="48" t="s">
        <v>66</v>
      </c>
      <c r="D57" s="48" t="s">
        <v>190</v>
      </c>
      <c r="E57" s="50" t="s">
        <v>111</v>
      </c>
      <c r="F57" s="51">
        <v>110.2</v>
      </c>
      <c r="G57" s="51">
        <v>136.19</v>
      </c>
      <c r="H57" s="51">
        <f t="shared" si="9"/>
        <v>167.03</v>
      </c>
      <c r="I57" s="51">
        <f t="shared" si="10"/>
        <v>18406.7</v>
      </c>
      <c r="J57" s="97">
        <f t="shared" si="0"/>
        <v>9.5774315965143544E-3</v>
      </c>
    </row>
    <row r="58" spans="1:10" s="58" customFormat="1" ht="26.1" customHeight="1">
      <c r="A58" s="96" t="s">
        <v>191</v>
      </c>
      <c r="B58" s="49" t="s">
        <v>192</v>
      </c>
      <c r="C58" s="48" t="s">
        <v>66</v>
      </c>
      <c r="D58" s="48" t="s">
        <v>193</v>
      </c>
      <c r="E58" s="50" t="s">
        <v>93</v>
      </c>
      <c r="F58" s="51">
        <v>480</v>
      </c>
      <c r="G58" s="51">
        <v>69.52</v>
      </c>
      <c r="H58" s="51">
        <f t="shared" si="9"/>
        <v>85.26</v>
      </c>
      <c r="I58" s="51">
        <f t="shared" si="10"/>
        <v>40924.800000000003</v>
      </c>
      <c r="J58" s="97">
        <f t="shared" si="0"/>
        <v>2.1294119673870418E-2</v>
      </c>
    </row>
    <row r="59" spans="1:10" s="58" customFormat="1" ht="24" customHeight="1">
      <c r="A59" s="96" t="s">
        <v>194</v>
      </c>
      <c r="B59" s="49" t="s">
        <v>195</v>
      </c>
      <c r="C59" s="48" t="s">
        <v>76</v>
      </c>
      <c r="D59" s="48" t="s">
        <v>196</v>
      </c>
      <c r="E59" s="50" t="s">
        <v>93</v>
      </c>
      <c r="F59" s="51">
        <v>52</v>
      </c>
      <c r="G59" s="51">
        <v>987.08</v>
      </c>
      <c r="H59" s="51">
        <f t="shared" si="9"/>
        <v>1210.6500000000001</v>
      </c>
      <c r="I59" s="51">
        <f t="shared" si="10"/>
        <v>62953.8</v>
      </c>
      <c r="J59" s="97">
        <f t="shared" si="0"/>
        <v>3.2756317712607112E-2</v>
      </c>
    </row>
    <row r="60" spans="1:10" s="58" customFormat="1" ht="24" customHeight="1">
      <c r="A60" s="96" t="s">
        <v>197</v>
      </c>
      <c r="B60" s="49" t="s">
        <v>198</v>
      </c>
      <c r="C60" s="48" t="s">
        <v>76</v>
      </c>
      <c r="D60" s="48" t="s">
        <v>199</v>
      </c>
      <c r="E60" s="50" t="s">
        <v>111</v>
      </c>
      <c r="F60" s="51">
        <v>4.32</v>
      </c>
      <c r="G60" s="51">
        <v>47.37</v>
      </c>
      <c r="H60" s="51">
        <f t="shared" si="9"/>
        <v>58.09</v>
      </c>
      <c r="I60" s="51">
        <f t="shared" si="10"/>
        <v>250.94</v>
      </c>
      <c r="J60" s="97">
        <f t="shared" si="0"/>
        <v>1.3056988405468181E-4</v>
      </c>
    </row>
    <row r="61" spans="1:10" s="58" customFormat="1" ht="24" customHeight="1">
      <c r="A61" s="96" t="s">
        <v>200</v>
      </c>
      <c r="B61" s="49" t="s">
        <v>201</v>
      </c>
      <c r="C61" s="48" t="s">
        <v>76</v>
      </c>
      <c r="D61" s="48" t="s">
        <v>202</v>
      </c>
      <c r="E61" s="50" t="s">
        <v>93</v>
      </c>
      <c r="F61" s="51">
        <v>60.9</v>
      </c>
      <c r="G61" s="51">
        <v>33.93</v>
      </c>
      <c r="H61" s="51">
        <f t="shared" si="9"/>
        <v>41.61</v>
      </c>
      <c r="I61" s="51">
        <f t="shared" si="10"/>
        <v>2534.04</v>
      </c>
      <c r="J61" s="97">
        <f t="shared" si="0"/>
        <v>1.318519602255224E-3</v>
      </c>
    </row>
    <row r="62" spans="1:10" s="58" customFormat="1" ht="24" customHeight="1">
      <c r="A62" s="96" t="s">
        <v>203</v>
      </c>
      <c r="B62" s="49" t="s">
        <v>204</v>
      </c>
      <c r="C62" s="48" t="s">
        <v>76</v>
      </c>
      <c r="D62" s="48" t="s">
        <v>205</v>
      </c>
      <c r="E62" s="50" t="s">
        <v>111</v>
      </c>
      <c r="F62" s="51">
        <v>3.9430000000000001</v>
      </c>
      <c r="G62" s="51">
        <v>47.37</v>
      </c>
      <c r="H62" s="51">
        <f t="shared" si="9"/>
        <v>58.09</v>
      </c>
      <c r="I62" s="51">
        <f t="shared" si="10"/>
        <v>229.04</v>
      </c>
      <c r="J62" s="97">
        <f t="shared" si="0"/>
        <v>1.1917480769859059E-4</v>
      </c>
    </row>
    <row r="63" spans="1:10" s="58" customFormat="1" ht="24" customHeight="1">
      <c r="A63" s="94" t="s">
        <v>206</v>
      </c>
      <c r="B63" s="46"/>
      <c r="C63" s="46"/>
      <c r="D63" s="46" t="s">
        <v>207</v>
      </c>
      <c r="E63" s="46"/>
      <c r="F63" s="47"/>
      <c r="G63" s="46"/>
      <c r="H63" s="46"/>
      <c r="I63" s="47">
        <f>I64</f>
        <v>81223.199999999997</v>
      </c>
      <c r="J63" s="95">
        <f t="shared" si="0"/>
        <v>4.2262308944569345E-2</v>
      </c>
    </row>
    <row r="64" spans="1:10" s="58" customFormat="1" ht="26.1" customHeight="1">
      <c r="A64" s="96" t="s">
        <v>208</v>
      </c>
      <c r="B64" s="49" t="s">
        <v>209</v>
      </c>
      <c r="C64" s="48" t="s">
        <v>66</v>
      </c>
      <c r="D64" s="48" t="s">
        <v>210</v>
      </c>
      <c r="E64" s="50" t="s">
        <v>71</v>
      </c>
      <c r="F64" s="51">
        <v>3480</v>
      </c>
      <c r="G64" s="51">
        <v>19.03</v>
      </c>
      <c r="H64" s="51">
        <f>TRUNC(G64 * (1 + 22.65 / 100), 2)</f>
        <v>23.34</v>
      </c>
      <c r="I64" s="51">
        <f>TRUNC(F64 * H64, 2)</f>
        <v>81223.199999999997</v>
      </c>
      <c r="J64" s="97">
        <f t="shared" si="0"/>
        <v>4.2262308944569345E-2</v>
      </c>
    </row>
    <row r="65" spans="1:10" s="58" customFormat="1" ht="24" customHeight="1">
      <c r="A65" s="94" t="s">
        <v>211</v>
      </c>
      <c r="B65" s="46"/>
      <c r="C65" s="46"/>
      <c r="D65" s="46" t="s">
        <v>212</v>
      </c>
      <c r="E65" s="46"/>
      <c r="F65" s="47"/>
      <c r="G65" s="46"/>
      <c r="H65" s="46"/>
      <c r="I65" s="47">
        <f>I66</f>
        <v>132282.78</v>
      </c>
      <c r="J65" s="95">
        <f t="shared" si="0"/>
        <v>6.8829788981553286E-2</v>
      </c>
    </row>
    <row r="66" spans="1:10" s="58" customFormat="1" ht="26.1" customHeight="1">
      <c r="A66" s="96" t="s">
        <v>213</v>
      </c>
      <c r="B66" s="49" t="s">
        <v>214</v>
      </c>
      <c r="C66" s="48" t="s">
        <v>81</v>
      </c>
      <c r="D66" s="48" t="s">
        <v>215</v>
      </c>
      <c r="E66" s="50" t="s">
        <v>78</v>
      </c>
      <c r="F66" s="51">
        <v>1</v>
      </c>
      <c r="G66" s="51">
        <f>109453.88-1600</f>
        <v>107853.88</v>
      </c>
      <c r="H66" s="51">
        <f>TRUNC(G66 * (1 + 22.65 / 100), 2)</f>
        <v>132282.78</v>
      </c>
      <c r="I66" s="51">
        <f>TRUNC(F66 * H66, 2)</f>
        <v>132282.78</v>
      </c>
      <c r="J66" s="97">
        <f t="shared" si="0"/>
        <v>6.8829788981553286E-2</v>
      </c>
    </row>
    <row r="67" spans="1:10" s="58" customFormat="1">
      <c r="A67" s="98"/>
      <c r="B67" s="99"/>
      <c r="C67" s="99"/>
      <c r="D67" s="99"/>
      <c r="E67" s="99"/>
      <c r="F67" s="100"/>
      <c r="G67" s="99"/>
      <c r="H67" s="99"/>
      <c r="I67" s="99"/>
      <c r="J67" s="101"/>
    </row>
    <row r="68" spans="1:10" s="58" customFormat="1" ht="42" customHeight="1" thickBot="1">
      <c r="A68" s="105"/>
      <c r="B68" s="106"/>
      <c r="C68" s="106"/>
      <c r="D68" s="102"/>
      <c r="E68" s="103"/>
      <c r="F68" s="107" t="s">
        <v>216</v>
      </c>
      <c r="G68" s="106"/>
      <c r="H68" s="108">
        <f>I8+I27+I20+I30+I39+I44+I52+I63+I65</f>
        <v>1919920.29</v>
      </c>
      <c r="I68" s="106"/>
      <c r="J68" s="109"/>
    </row>
    <row r="69" spans="1:10" s="58" customFormat="1" ht="10.5" customHeight="1">
      <c r="A69" s="45"/>
      <c r="B69" s="45"/>
      <c r="C69" s="45"/>
      <c r="D69" s="45"/>
      <c r="E69" s="45"/>
      <c r="F69" s="55"/>
      <c r="G69" s="45"/>
      <c r="H69" s="45"/>
      <c r="I69" s="45"/>
      <c r="J69" s="45"/>
    </row>
    <row r="70" spans="1:10" s="58" customFormat="1">
      <c r="A70" s="59"/>
      <c r="F70" s="60"/>
    </row>
    <row r="72" spans="1:10">
      <c r="J72" s="104"/>
    </row>
  </sheetData>
  <mergeCells count="9">
    <mergeCell ref="A68:C68"/>
    <mergeCell ref="F68:G68"/>
    <mergeCell ref="H68:J68"/>
    <mergeCell ref="A1:J1"/>
    <mergeCell ref="E3:G3"/>
    <mergeCell ref="H4:J4"/>
    <mergeCell ref="A5:J5"/>
    <mergeCell ref="I2:J2"/>
    <mergeCell ref="I3:J3"/>
  </mergeCells>
  <printOptions gridLines="1"/>
  <pageMargins left="0.51181102362204722" right="0.51181102362204722" top="1.4960629921259843" bottom="0.98425196850393704" header="0.51181102362204722" footer="0.51181102362204722"/>
  <pageSetup paperSize="9" scale="75" fitToHeight="0" orientation="landscape" r:id="rId1"/>
  <headerFooter>
    <oddHeader>&amp;L&amp;G&amp;C &amp;R&amp;G</oddHeader>
    <oddFooter>Página &amp;P de &amp;N</oddFooter>
  </headerFooter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9"/>
  <sheetViews>
    <sheetView showOutlineSymbols="0" showWhiteSpace="0" view="pageBreakPreview" zoomScale="85" zoomScaleSheetLayoutView="85" workbookViewId="0">
      <pane xSplit="3" ySplit="4" topLeftCell="D14" activePane="bottomRight" state="frozen"/>
      <selection activeCell="D8" sqref="D8"/>
      <selection pane="topRight" activeCell="D8" sqref="D8"/>
      <selection pane="bottomLeft" activeCell="D8" sqref="D8"/>
      <selection pane="bottomRight" activeCell="I3" sqref="I3"/>
    </sheetView>
  </sheetViews>
  <sheetFormatPr defaultRowHeight="14.25"/>
  <cols>
    <col min="1" max="1" width="18.25" style="4" customWidth="1"/>
    <col min="2" max="2" width="60.625" style="4" customWidth="1"/>
    <col min="3" max="3" width="21.375" style="4" customWidth="1"/>
    <col min="4" max="9" width="15.625" style="4" customWidth="1"/>
    <col min="10" max="24" width="12" style="4" bestFit="1" customWidth="1"/>
    <col min="25" max="16384" width="9" style="4"/>
  </cols>
  <sheetData>
    <row r="1" spans="1:9" ht="15" customHeight="1">
      <c r="A1" s="124" t="s">
        <v>15</v>
      </c>
      <c r="B1" s="124"/>
      <c r="C1" s="124"/>
      <c r="D1" s="124"/>
      <c r="E1" s="124"/>
      <c r="F1" s="124"/>
      <c r="G1" s="124"/>
      <c r="H1" s="124"/>
      <c r="I1" s="124"/>
    </row>
    <row r="2" spans="1:9" ht="15" customHeight="1">
      <c r="A2" s="14"/>
      <c r="B2" s="16" t="str">
        <f>'Orçamento Sintético'!$D$2</f>
        <v>Objeto:</v>
      </c>
      <c r="C2" s="128" t="s">
        <v>0</v>
      </c>
      <c r="D2" s="128"/>
      <c r="E2" s="16" t="s">
        <v>1</v>
      </c>
      <c r="F2" s="16" t="s">
        <v>2</v>
      </c>
      <c r="H2" s="16"/>
    </row>
    <row r="3" spans="1:9" ht="95.1" customHeight="1">
      <c r="A3" s="15"/>
      <c r="B3" s="17" t="str">
        <f>'Orçamento Sintético'!D3</f>
        <v>Contratação de empresa especializada para construção de cortina atirantada para contenção de talude em trecho da Av. Brasília (ETAPA 02 - entre estacas 5+0,00 à 12+0,00) no Município de Santa Luzia.</v>
      </c>
      <c r="C3" s="125" t="s">
        <v>223</v>
      </c>
      <c r="D3" s="125"/>
      <c r="E3" s="57">
        <f>'Orçamento Sintético'!H3</f>
        <v>0.22650000000000001</v>
      </c>
      <c r="F3" s="125" t="s">
        <v>3</v>
      </c>
      <c r="G3" s="125"/>
      <c r="I3" s="44" t="s">
        <v>43</v>
      </c>
    </row>
    <row r="4" spans="1:9" ht="15" customHeight="1">
      <c r="A4" s="124" t="s">
        <v>20</v>
      </c>
      <c r="B4" s="124"/>
      <c r="C4" s="124"/>
      <c r="D4" s="124"/>
      <c r="E4" s="124"/>
      <c r="F4" s="124"/>
      <c r="G4" s="124"/>
      <c r="H4" s="124"/>
      <c r="I4" s="124"/>
    </row>
    <row r="5" spans="1:9" s="43" customFormat="1" ht="15" customHeight="1">
      <c r="A5" s="127" t="s">
        <v>4</v>
      </c>
      <c r="B5" s="127" t="s">
        <v>7</v>
      </c>
      <c r="C5" s="127" t="s">
        <v>19</v>
      </c>
      <c r="D5" s="126" t="s">
        <v>14</v>
      </c>
      <c r="E5" s="126"/>
      <c r="F5" s="126"/>
      <c r="G5" s="126"/>
      <c r="H5" s="126"/>
      <c r="I5" s="126"/>
    </row>
    <row r="6" spans="1:9" s="43" customFormat="1" ht="15" customHeight="1">
      <c r="A6" s="127"/>
      <c r="B6" s="127"/>
      <c r="C6" s="127"/>
      <c r="D6" s="62">
        <v>1</v>
      </c>
      <c r="E6" s="62">
        <v>2</v>
      </c>
      <c r="F6" s="62">
        <v>3</v>
      </c>
      <c r="G6" s="62">
        <v>4</v>
      </c>
      <c r="H6" s="62">
        <v>5</v>
      </c>
      <c r="I6" s="62">
        <v>6</v>
      </c>
    </row>
    <row r="7" spans="1:9" s="58" customFormat="1" ht="24" customHeight="1">
      <c r="A7" s="129" t="s">
        <v>44</v>
      </c>
      <c r="B7" s="129" t="s">
        <v>45</v>
      </c>
      <c r="C7" s="72">
        <f>'Orçamento Sintético'!I8</f>
        <v>74923.66</v>
      </c>
      <c r="D7" s="74">
        <f>$C7*D8</f>
        <v>37461.83</v>
      </c>
      <c r="E7" s="74">
        <f t="shared" ref="E7:I7" si="0">$C7*E8</f>
        <v>7492.3660000000009</v>
      </c>
      <c r="F7" s="74">
        <f t="shared" si="0"/>
        <v>7492.3660000000009</v>
      </c>
      <c r="G7" s="74">
        <f t="shared" si="0"/>
        <v>7492.3660000000009</v>
      </c>
      <c r="H7" s="74">
        <f t="shared" si="0"/>
        <v>7492.3660000000009</v>
      </c>
      <c r="I7" s="74">
        <f t="shared" si="0"/>
        <v>7492.3660000000009</v>
      </c>
    </row>
    <row r="8" spans="1:9" s="61" customFormat="1" ht="24" customHeight="1">
      <c r="A8" s="129"/>
      <c r="B8" s="129"/>
      <c r="C8" s="73">
        <f>D8+E8+F8+G8+H8+I8</f>
        <v>0.99999999999999989</v>
      </c>
      <c r="D8" s="71">
        <v>0.5</v>
      </c>
      <c r="E8" s="71">
        <v>0.1</v>
      </c>
      <c r="F8" s="71">
        <v>0.1</v>
      </c>
      <c r="G8" s="71">
        <v>0.1</v>
      </c>
      <c r="H8" s="71">
        <v>0.1</v>
      </c>
      <c r="I8" s="71">
        <v>0.1</v>
      </c>
    </row>
    <row r="9" spans="1:9" s="58" customFormat="1" ht="24" customHeight="1">
      <c r="A9" s="129" t="s">
        <v>72</v>
      </c>
      <c r="B9" s="129" t="s">
        <v>73</v>
      </c>
      <c r="C9" s="72">
        <f>'Orçamento Sintético'!I20</f>
        <v>16444.899999999998</v>
      </c>
      <c r="D9" s="74">
        <f>$C9*D10</f>
        <v>2740.8166666666662</v>
      </c>
      <c r="E9" s="74">
        <f t="shared" ref="E9" si="1">$C9*E10</f>
        <v>2740.8166666666662</v>
      </c>
      <c r="F9" s="74">
        <f t="shared" ref="F9" si="2">$C9*F10</f>
        <v>2740.8166666666662</v>
      </c>
      <c r="G9" s="74">
        <f t="shared" ref="G9" si="3">$C9*G10</f>
        <v>2740.8166666666662</v>
      </c>
      <c r="H9" s="74">
        <f t="shared" ref="H9" si="4">$C9*H10</f>
        <v>2740.8166666666662</v>
      </c>
      <c r="I9" s="74">
        <f t="shared" ref="I9" si="5">$C9*I10</f>
        <v>2740.8166666666662</v>
      </c>
    </row>
    <row r="10" spans="1:9" s="61" customFormat="1" ht="24" customHeight="1">
      <c r="A10" s="129"/>
      <c r="B10" s="129"/>
      <c r="C10" s="73">
        <f>D10+E10+F10+G10+H10+I10</f>
        <v>0.99999999999999989</v>
      </c>
      <c r="D10" s="71">
        <f>100%/6</f>
        <v>0.16666666666666666</v>
      </c>
      <c r="E10" s="71">
        <f t="shared" ref="E10:I10" si="6">100%/6</f>
        <v>0.16666666666666666</v>
      </c>
      <c r="F10" s="71">
        <f t="shared" si="6"/>
        <v>0.16666666666666666</v>
      </c>
      <c r="G10" s="71">
        <f t="shared" si="6"/>
        <v>0.16666666666666666</v>
      </c>
      <c r="H10" s="71">
        <f t="shared" si="6"/>
        <v>0.16666666666666666</v>
      </c>
      <c r="I10" s="71">
        <f t="shared" si="6"/>
        <v>0.16666666666666666</v>
      </c>
    </row>
    <row r="11" spans="1:9" s="58" customFormat="1" ht="24" customHeight="1">
      <c r="A11" s="129" t="s">
        <v>97</v>
      </c>
      <c r="B11" s="129" t="s">
        <v>98</v>
      </c>
      <c r="C11" s="72">
        <f>'Orçamento Sintético'!I27</f>
        <v>31613.75</v>
      </c>
      <c r="D11" s="74">
        <f>$C11*D12</f>
        <v>9484.125</v>
      </c>
      <c r="E11" s="74">
        <f t="shared" ref="E11" si="7">$C11*E12</f>
        <v>4742.0625</v>
      </c>
      <c r="F11" s="74">
        <f t="shared" ref="F11" si="8">$C11*F12</f>
        <v>4742.0625</v>
      </c>
      <c r="G11" s="74">
        <f t="shared" ref="G11" si="9">$C11*G12</f>
        <v>4742.0625</v>
      </c>
      <c r="H11" s="74">
        <f t="shared" ref="H11" si="10">$C11*H12</f>
        <v>4742.0625</v>
      </c>
      <c r="I11" s="74">
        <f t="shared" ref="I11" si="11">$C11*I12</f>
        <v>3161.375</v>
      </c>
    </row>
    <row r="12" spans="1:9" s="61" customFormat="1" ht="24" customHeight="1">
      <c r="A12" s="129"/>
      <c r="B12" s="129"/>
      <c r="C12" s="73">
        <f>D12+E12+F12+G12+H12+I12</f>
        <v>1</v>
      </c>
      <c r="D12" s="71">
        <v>0.3</v>
      </c>
      <c r="E12" s="71">
        <v>0.15</v>
      </c>
      <c r="F12" s="71">
        <v>0.15</v>
      </c>
      <c r="G12" s="71">
        <v>0.15</v>
      </c>
      <c r="H12" s="71">
        <v>0.15</v>
      </c>
      <c r="I12" s="71">
        <v>0.1</v>
      </c>
    </row>
    <row r="13" spans="1:9" s="58" customFormat="1" ht="24" customHeight="1">
      <c r="A13" s="129" t="s">
        <v>106</v>
      </c>
      <c r="B13" s="129" t="s">
        <v>107</v>
      </c>
      <c r="C13" s="72">
        <f>'Orçamento Sintético'!I30</f>
        <v>495576.35</v>
      </c>
      <c r="D13" s="74">
        <f>$C13*D14</f>
        <v>148672.905</v>
      </c>
      <c r="E13" s="74">
        <f t="shared" ref="E13" si="12">$C13*E14</f>
        <v>148672.905</v>
      </c>
      <c r="F13" s="74">
        <f t="shared" ref="F13" si="13">$C13*F14</f>
        <v>49557.635000000002</v>
      </c>
      <c r="G13" s="74">
        <f t="shared" ref="G13" si="14">$C13*G14</f>
        <v>49557.635000000002</v>
      </c>
      <c r="H13" s="74">
        <f t="shared" ref="H13" si="15">$C13*H14</f>
        <v>49557.635000000002</v>
      </c>
      <c r="I13" s="74">
        <f t="shared" ref="I13" si="16">$C13*I14</f>
        <v>49557.635000000002</v>
      </c>
    </row>
    <row r="14" spans="1:9" s="61" customFormat="1" ht="24" customHeight="1">
      <c r="A14" s="129"/>
      <c r="B14" s="129"/>
      <c r="C14" s="73">
        <f>D14+E14+F14+G14+H14+I14</f>
        <v>0.99999999999999989</v>
      </c>
      <c r="D14" s="71">
        <v>0.3</v>
      </c>
      <c r="E14" s="71">
        <v>0.3</v>
      </c>
      <c r="F14" s="71">
        <v>0.1</v>
      </c>
      <c r="G14" s="71">
        <v>0.1</v>
      </c>
      <c r="H14" s="71">
        <v>0.1</v>
      </c>
      <c r="I14" s="71">
        <v>0.1</v>
      </c>
    </row>
    <row r="15" spans="1:9" s="58" customFormat="1" ht="24" customHeight="1">
      <c r="A15" s="129" t="s">
        <v>134</v>
      </c>
      <c r="B15" s="129" t="s">
        <v>135</v>
      </c>
      <c r="C15" s="72">
        <f>'Orçamento Sintético'!I39</f>
        <v>621735.83000000007</v>
      </c>
      <c r="D15" s="74">
        <f>$C15*D16</f>
        <v>0</v>
      </c>
      <c r="E15" s="74">
        <f t="shared" ref="E15" si="17">$C15*E16</f>
        <v>124347.16600000003</v>
      </c>
      <c r="F15" s="74">
        <f t="shared" ref="F15" si="18">$C15*F16</f>
        <v>124347.16600000003</v>
      </c>
      <c r="G15" s="74">
        <f t="shared" ref="G15" si="19">$C15*G16</f>
        <v>310867.91500000004</v>
      </c>
      <c r="H15" s="74">
        <f t="shared" ref="H15" si="20">$C15*H16</f>
        <v>62173.583000000013</v>
      </c>
      <c r="I15" s="74">
        <f t="shared" ref="I15" si="21">$C15*I16</f>
        <v>0</v>
      </c>
    </row>
    <row r="16" spans="1:9" s="61" customFormat="1" ht="24" customHeight="1">
      <c r="A16" s="129"/>
      <c r="B16" s="129"/>
      <c r="C16" s="73">
        <f>D16+E16+F16+G16+H16+I16</f>
        <v>1</v>
      </c>
      <c r="D16" s="75"/>
      <c r="E16" s="71">
        <v>0.2</v>
      </c>
      <c r="F16" s="71">
        <v>0.2</v>
      </c>
      <c r="G16" s="71">
        <v>0.5</v>
      </c>
      <c r="H16" s="71">
        <v>0.1</v>
      </c>
      <c r="I16" s="75"/>
    </row>
    <row r="17" spans="1:9" s="58" customFormat="1" ht="24" customHeight="1">
      <c r="A17" s="129" t="s">
        <v>149</v>
      </c>
      <c r="B17" s="129" t="s">
        <v>150</v>
      </c>
      <c r="C17" s="72">
        <f>'Orçamento Sintético'!I44</f>
        <v>265689.44</v>
      </c>
      <c r="D17" s="74">
        <f>$C17*D18</f>
        <v>0</v>
      </c>
      <c r="E17" s="74">
        <f t="shared" ref="E17" si="22">$C17*E18</f>
        <v>0</v>
      </c>
      <c r="F17" s="74">
        <f t="shared" ref="F17" si="23">$C17*F18</f>
        <v>53137.888000000006</v>
      </c>
      <c r="G17" s="74">
        <f t="shared" ref="G17" si="24">$C17*G18</f>
        <v>53137.888000000006</v>
      </c>
      <c r="H17" s="74">
        <f t="shared" ref="H17" si="25">$C17*H18</f>
        <v>159413.66399999999</v>
      </c>
      <c r="I17" s="74">
        <f t="shared" ref="I17" si="26">$C17*I18</f>
        <v>0</v>
      </c>
    </row>
    <row r="18" spans="1:9" s="61" customFormat="1" ht="24" customHeight="1">
      <c r="A18" s="129"/>
      <c r="B18" s="129"/>
      <c r="C18" s="73">
        <f>D18+E18+F18+G18+H18+I18</f>
        <v>1</v>
      </c>
      <c r="D18" s="75"/>
      <c r="E18" s="75"/>
      <c r="F18" s="71">
        <v>0.2</v>
      </c>
      <c r="G18" s="71">
        <v>0.2</v>
      </c>
      <c r="H18" s="71">
        <v>0.6</v>
      </c>
      <c r="I18" s="75"/>
    </row>
    <row r="19" spans="1:9" s="58" customFormat="1" ht="24" customHeight="1">
      <c r="A19" s="129" t="s">
        <v>174</v>
      </c>
      <c r="B19" s="129" t="s">
        <v>175</v>
      </c>
      <c r="C19" s="72">
        <f>'Orçamento Sintético'!I52</f>
        <v>200430.38</v>
      </c>
      <c r="D19" s="74">
        <f>$C19*D20</f>
        <v>0</v>
      </c>
      <c r="E19" s="74">
        <f t="shared" ref="E19" si="27">$C19*E20</f>
        <v>0</v>
      </c>
      <c r="F19" s="74">
        <f t="shared" ref="F19" si="28">$C19*F20</f>
        <v>30064.557000000001</v>
      </c>
      <c r="G19" s="74">
        <f t="shared" ref="G19" si="29">$C19*G20</f>
        <v>30064.557000000001</v>
      </c>
      <c r="H19" s="74">
        <f t="shared" ref="H19" si="30">$C19*H20</f>
        <v>30064.557000000001</v>
      </c>
      <c r="I19" s="74">
        <f t="shared" ref="I19" si="31">$C19*I20</f>
        <v>110236.70900000002</v>
      </c>
    </row>
    <row r="20" spans="1:9" s="61" customFormat="1" ht="24" customHeight="1">
      <c r="A20" s="129"/>
      <c r="B20" s="129"/>
      <c r="C20" s="73">
        <f>D20+E20+F20+G20+H20+I20</f>
        <v>1</v>
      </c>
      <c r="D20" s="63"/>
      <c r="E20" s="63"/>
      <c r="F20" s="71">
        <v>0.15</v>
      </c>
      <c r="G20" s="71">
        <v>0.15</v>
      </c>
      <c r="H20" s="71">
        <v>0.15</v>
      </c>
      <c r="I20" s="71">
        <v>0.55000000000000004</v>
      </c>
    </row>
    <row r="21" spans="1:9" s="58" customFormat="1" ht="24" customHeight="1">
      <c r="A21" s="129" t="s">
        <v>206</v>
      </c>
      <c r="B21" s="129" t="s">
        <v>207</v>
      </c>
      <c r="C21" s="72">
        <f>'Orçamento Sintético'!I63</f>
        <v>81223.199999999997</v>
      </c>
      <c r="D21" s="74">
        <f>$C21*D22</f>
        <v>0</v>
      </c>
      <c r="E21" s="74">
        <f t="shared" ref="E21" si="32">$C21*E22</f>
        <v>0</v>
      </c>
      <c r="F21" s="74">
        <f t="shared" ref="F21" si="33">$C21*F22</f>
        <v>0</v>
      </c>
      <c r="G21" s="74">
        <f t="shared" ref="G21" si="34">$C21*G22</f>
        <v>0</v>
      </c>
      <c r="H21" s="74">
        <f t="shared" ref="H21" si="35">$C21*H22</f>
        <v>0</v>
      </c>
      <c r="I21" s="74">
        <f t="shared" ref="I21" si="36">$C21*I22</f>
        <v>81223.199999999997</v>
      </c>
    </row>
    <row r="22" spans="1:9" s="61" customFormat="1" ht="24" customHeight="1">
      <c r="A22" s="129"/>
      <c r="B22" s="129"/>
      <c r="C22" s="73">
        <f>D22+E22+F22+G22+H22+I22</f>
        <v>1</v>
      </c>
      <c r="D22" s="75"/>
      <c r="E22" s="75"/>
      <c r="F22" s="75"/>
      <c r="G22" s="75"/>
      <c r="H22" s="75"/>
      <c r="I22" s="71">
        <v>1</v>
      </c>
    </row>
    <row r="23" spans="1:9" s="58" customFormat="1" ht="24" customHeight="1">
      <c r="A23" s="129" t="s">
        <v>211</v>
      </c>
      <c r="B23" s="129" t="s">
        <v>212</v>
      </c>
      <c r="C23" s="72">
        <f>'Orçamento Sintético'!I65</f>
        <v>132282.78</v>
      </c>
      <c r="D23" s="74">
        <f>$C23*D24</f>
        <v>13902.920178</v>
      </c>
      <c r="E23" s="74">
        <f t="shared" ref="E23" si="37">$C23*E24</f>
        <v>21429.810359999999</v>
      </c>
      <c r="F23" s="74">
        <f t="shared" ref="F23" si="38">$C23*F24</f>
        <v>20239.265339999998</v>
      </c>
      <c r="G23" s="74">
        <f t="shared" ref="G23" si="39">$C23*G24</f>
        <v>34248.011742000002</v>
      </c>
      <c r="H23" s="74">
        <f t="shared" ref="H23" si="40">$C23*H24</f>
        <v>23546.33484</v>
      </c>
      <c r="I23" s="74">
        <f t="shared" ref="I23" si="41">$C23*I24</f>
        <v>18916.437539999999</v>
      </c>
    </row>
    <row r="24" spans="1:9" s="61" customFormat="1" ht="24" customHeight="1">
      <c r="A24" s="129"/>
      <c r="B24" s="129"/>
      <c r="C24" s="73">
        <f>D24+E24+F24+G24+H24+I24</f>
        <v>1</v>
      </c>
      <c r="D24" s="71">
        <v>0.1051</v>
      </c>
      <c r="E24" s="71">
        <v>0.16200000000000001</v>
      </c>
      <c r="F24" s="71">
        <v>0.153</v>
      </c>
      <c r="G24" s="71">
        <v>0.25890000000000002</v>
      </c>
      <c r="H24" s="71">
        <v>0.17799999999999999</v>
      </c>
      <c r="I24" s="71">
        <v>0.14299999999999999</v>
      </c>
    </row>
    <row r="25" spans="1:9" s="58" customFormat="1">
      <c r="A25" s="123" t="s">
        <v>219</v>
      </c>
      <c r="B25" s="123"/>
      <c r="C25" s="64"/>
      <c r="D25" s="65">
        <f>D26/$C$26</f>
        <v>0.11055802574213468</v>
      </c>
      <c r="E25" s="65">
        <f t="shared" ref="E25:I25" si="42">E26/$C$26</f>
        <v>0.16116561095703963</v>
      </c>
      <c r="F25" s="65">
        <f t="shared" si="42"/>
        <v>0.15225723590153148</v>
      </c>
      <c r="G25" s="65">
        <f t="shared" si="42"/>
        <v>0.25670401759682782</v>
      </c>
      <c r="H25" s="65">
        <f t="shared" si="42"/>
        <v>0.17695058528011426</v>
      </c>
      <c r="I25" s="65">
        <f t="shared" si="42"/>
        <v>0.14236452452235226</v>
      </c>
    </row>
    <row r="26" spans="1:9" s="58" customFormat="1">
      <c r="A26" s="123" t="s">
        <v>220</v>
      </c>
      <c r="B26" s="123"/>
      <c r="C26" s="66">
        <f>C7+C9+C11+C13+C15+C17+C19+C21+C23</f>
        <v>1919920.29</v>
      </c>
      <c r="D26" s="67">
        <f>D7+D9+D11+D13+D15+D17+D19+D21+D23</f>
        <v>212262.59684466667</v>
      </c>
      <c r="E26" s="67">
        <f>E7+E9+E11+E13+E15+E17+E19+E21+E23</f>
        <v>309425.12652666669</v>
      </c>
      <c r="F26" s="67">
        <f t="shared" ref="F26:I26" si="43">F7+F9+F11+F13+F15+F17+F19+F21+F23</f>
        <v>292321.75650666672</v>
      </c>
      <c r="G26" s="67">
        <f t="shared" si="43"/>
        <v>492851.2519086668</v>
      </c>
      <c r="H26" s="67">
        <f t="shared" si="43"/>
        <v>339731.01900666673</v>
      </c>
      <c r="I26" s="67">
        <f t="shared" si="43"/>
        <v>273328.5392066667</v>
      </c>
    </row>
    <row r="27" spans="1:9" s="58" customFormat="1">
      <c r="A27" s="123" t="s">
        <v>221</v>
      </c>
      <c r="B27" s="123"/>
      <c r="C27" s="64"/>
      <c r="D27" s="68">
        <f>D25</f>
        <v>0.11055802574213468</v>
      </c>
      <c r="E27" s="68">
        <f>D27+E25</f>
        <v>0.27172363669917432</v>
      </c>
      <c r="F27" s="68">
        <f t="shared" ref="F27:I27" si="44">E27+F25</f>
        <v>0.42398087260070583</v>
      </c>
      <c r="G27" s="68">
        <f t="shared" si="44"/>
        <v>0.68068489019753364</v>
      </c>
      <c r="H27" s="68">
        <f t="shared" ca="1" si="44"/>
        <v>0.85763547547764785</v>
      </c>
      <c r="I27" s="68">
        <f t="shared" ca="1" si="44"/>
        <v>1</v>
      </c>
    </row>
    <row r="28" spans="1:9" s="58" customFormat="1">
      <c r="A28" s="123" t="s">
        <v>222</v>
      </c>
      <c r="B28" s="123"/>
      <c r="C28" s="64"/>
      <c r="D28" s="67">
        <f ca="1">D26</f>
        <v>212262.59684466667</v>
      </c>
      <c r="E28" s="67">
        <f ca="1">D28+E26</f>
        <v>521687.72337133333</v>
      </c>
      <c r="F28" s="67">
        <f t="shared" ref="F28:I28" ca="1" si="45">E28+F26</f>
        <v>814009.47987799998</v>
      </c>
      <c r="G28" s="67">
        <f t="shared" ca="1" si="45"/>
        <v>1306860.7317866669</v>
      </c>
      <c r="H28" s="67">
        <f t="shared" ca="1" si="45"/>
        <v>1646591.7507933336</v>
      </c>
      <c r="I28" s="67">
        <f t="shared" ca="1" si="45"/>
        <v>1919920.2900000003</v>
      </c>
    </row>
    <row r="29" spans="1:9" s="58" customFormat="1">
      <c r="A29" s="69"/>
      <c r="B29" s="69"/>
      <c r="C29" s="69"/>
      <c r="D29" s="69"/>
      <c r="E29" s="69"/>
      <c r="F29" s="69"/>
      <c r="G29" s="69"/>
      <c r="H29" s="70"/>
      <c r="I29" s="70"/>
    </row>
  </sheetData>
  <mergeCells count="31">
    <mergeCell ref="A21:A22"/>
    <mergeCell ref="B21:B22"/>
    <mergeCell ref="A23:A24"/>
    <mergeCell ref="B23:B24"/>
    <mergeCell ref="A15:A16"/>
    <mergeCell ref="B15:B16"/>
    <mergeCell ref="A17:A18"/>
    <mergeCell ref="B17:B18"/>
    <mergeCell ref="A19:A20"/>
    <mergeCell ref="B19:B20"/>
    <mergeCell ref="A9:A10"/>
    <mergeCell ref="A11:A12"/>
    <mergeCell ref="B11:B12"/>
    <mergeCell ref="A13:A14"/>
    <mergeCell ref="B13:B14"/>
    <mergeCell ref="A25:B25"/>
    <mergeCell ref="A26:B26"/>
    <mergeCell ref="A27:B27"/>
    <mergeCell ref="A28:B28"/>
    <mergeCell ref="A1:I1"/>
    <mergeCell ref="F3:G3"/>
    <mergeCell ref="D5:I5"/>
    <mergeCell ref="A5:A6"/>
    <mergeCell ref="B5:B6"/>
    <mergeCell ref="C5:C6"/>
    <mergeCell ref="C2:D2"/>
    <mergeCell ref="C3:D3"/>
    <mergeCell ref="A4:I4"/>
    <mergeCell ref="A7:A8"/>
    <mergeCell ref="B7:B8"/>
    <mergeCell ref="B9:B10"/>
  </mergeCells>
  <pageMargins left="0.51181102362204722" right="0.51181102362204722" top="1.3779527559055118" bottom="0.98425196850393704" header="0.51181102362204722" footer="0.51181102362204722"/>
  <pageSetup paperSize="9" scale="64" fitToHeight="0" orientation="landscape" r:id="rId1"/>
  <headerFooter>
    <oddHeader>&amp;L&amp;G&amp;C &amp;R&amp;G</oddHeader>
    <oddFooter>Página &amp;P de &amp;N</oddFooter>
  </headerFooter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8"/>
  <sheetViews>
    <sheetView showGridLines="0" view="pageBreakPreview" zoomScaleSheetLayoutView="100" workbookViewId="0">
      <selection activeCell="B7" sqref="B7:G8"/>
    </sheetView>
  </sheetViews>
  <sheetFormatPr defaultRowHeight="12.75"/>
  <cols>
    <col min="1" max="1" width="22.625" style="19" customWidth="1"/>
    <col min="2" max="3" width="3.75" style="19" customWidth="1"/>
    <col min="4" max="4" width="9" style="19"/>
    <col min="5" max="5" width="6.25" style="19" customWidth="1"/>
    <col min="6" max="6" width="4" style="19" customWidth="1"/>
    <col min="7" max="7" width="5.375" style="19" customWidth="1"/>
    <col min="8" max="8" width="21.375" style="19" customWidth="1"/>
    <col min="9" max="9" width="7.875" style="19" customWidth="1"/>
    <col min="10" max="16384" width="9" style="19"/>
  </cols>
  <sheetData>
    <row r="1" spans="1:9" s="4" customFormat="1" ht="15">
      <c r="A1" s="124" t="s">
        <v>15</v>
      </c>
      <c r="B1" s="124"/>
      <c r="C1" s="124"/>
      <c r="D1" s="124"/>
      <c r="E1" s="124"/>
      <c r="F1" s="124"/>
      <c r="G1" s="124"/>
      <c r="H1" s="124"/>
      <c r="I1" s="124"/>
    </row>
    <row r="2" spans="1:9" ht="15.75" customHeight="1">
      <c r="B2" s="39" t="str">
        <f>'Orçamento Sintético'!D2</f>
        <v>Objeto:</v>
      </c>
    </row>
    <row r="3" spans="1:9" ht="100.5" customHeight="1">
      <c r="A3" s="20"/>
      <c r="B3" s="157" t="str">
        <f>'Orçamento Sintético'!D3</f>
        <v>Contratação de empresa especializada para construção de cortina atirantada para contenção de talude em trecho da Av. Brasília (ETAPA 02 - entre estacas 5+0,00 à 12+0,00) no Município de Santa Luzia.</v>
      </c>
      <c r="C3" s="157"/>
      <c r="D3" s="157"/>
      <c r="E3" s="157"/>
      <c r="F3" s="157"/>
      <c r="G3" s="157"/>
      <c r="H3" s="157"/>
      <c r="I3" s="157"/>
    </row>
    <row r="4" spans="1:9" ht="15" customHeight="1">
      <c r="A4" s="20"/>
      <c r="B4" s="40"/>
      <c r="C4" s="40"/>
      <c r="D4" s="40"/>
      <c r="E4" s="40"/>
      <c r="F4" s="40"/>
      <c r="G4" s="40"/>
      <c r="H4" s="41"/>
      <c r="I4" s="42" t="s">
        <v>43</v>
      </c>
    </row>
    <row r="5" spans="1:9" ht="15" customHeight="1">
      <c r="A5" s="130" t="s">
        <v>21</v>
      </c>
      <c r="B5" s="130"/>
      <c r="C5" s="130"/>
      <c r="D5" s="130"/>
      <c r="E5" s="130"/>
      <c r="F5" s="130"/>
      <c r="G5" s="130"/>
      <c r="H5" s="130"/>
      <c r="I5" s="130"/>
    </row>
    <row r="6" spans="1:9" ht="15" thickBot="1">
      <c r="A6" s="131" t="s">
        <v>22</v>
      </c>
      <c r="B6" s="132"/>
      <c r="C6" s="132"/>
      <c r="D6" s="132"/>
      <c r="E6" s="132"/>
      <c r="F6" s="132"/>
      <c r="G6" s="132"/>
      <c r="H6" s="132"/>
      <c r="I6" s="133"/>
    </row>
    <row r="7" spans="1:9">
      <c r="A7" s="134" t="s">
        <v>23</v>
      </c>
      <c r="B7" s="136" t="s">
        <v>24</v>
      </c>
      <c r="C7" s="137"/>
      <c r="D7" s="137"/>
      <c r="E7" s="137"/>
      <c r="F7" s="137"/>
      <c r="G7" s="138"/>
      <c r="H7" s="142" t="s">
        <v>25</v>
      </c>
      <c r="I7" s="143"/>
    </row>
    <row r="8" spans="1:9">
      <c r="A8" s="135"/>
      <c r="B8" s="139"/>
      <c r="C8" s="140"/>
      <c r="D8" s="140"/>
      <c r="E8" s="140"/>
      <c r="F8" s="140"/>
      <c r="G8" s="141"/>
      <c r="H8" s="144"/>
      <c r="I8" s="145"/>
    </row>
    <row r="9" spans="1:9" ht="15">
      <c r="A9" s="21" t="s">
        <v>26</v>
      </c>
      <c r="B9" s="22" t="s">
        <v>27</v>
      </c>
      <c r="C9" s="148">
        <v>3.7999999999999999E-2</v>
      </c>
      <c r="D9" s="148"/>
      <c r="E9" s="23" t="s">
        <v>28</v>
      </c>
      <c r="F9" s="148">
        <v>4.6699999999999998E-2</v>
      </c>
      <c r="G9" s="149"/>
      <c r="H9" s="24" t="s">
        <v>26</v>
      </c>
      <c r="I9" s="25">
        <v>4.0099999999999997E-2</v>
      </c>
    </row>
    <row r="10" spans="1:9" ht="15">
      <c r="A10" s="26" t="s">
        <v>29</v>
      </c>
      <c r="B10" s="27" t="s">
        <v>27</v>
      </c>
      <c r="C10" s="146">
        <v>3.2000000000000002E-3</v>
      </c>
      <c r="D10" s="146"/>
      <c r="E10" s="28" t="s">
        <v>28</v>
      </c>
      <c r="F10" s="146">
        <v>7.4000000000000003E-3</v>
      </c>
      <c r="G10" s="147"/>
      <c r="H10" s="29" t="s">
        <v>29</v>
      </c>
      <c r="I10" s="30">
        <v>4.0000000000000001E-3</v>
      </c>
    </row>
    <row r="11" spans="1:9" ht="15">
      <c r="A11" s="26" t="s">
        <v>30</v>
      </c>
      <c r="B11" s="27" t="s">
        <v>27</v>
      </c>
      <c r="C11" s="146">
        <v>5.0000000000000001E-3</v>
      </c>
      <c r="D11" s="146"/>
      <c r="E11" s="28" t="s">
        <v>28</v>
      </c>
      <c r="F11" s="146">
        <v>9.7000000000000003E-3</v>
      </c>
      <c r="G11" s="147"/>
      <c r="H11" s="29" t="s">
        <v>30</v>
      </c>
      <c r="I11" s="30">
        <v>5.5999999999999999E-3</v>
      </c>
    </row>
    <row r="12" spans="1:9" ht="15">
      <c r="A12" s="26" t="s">
        <v>31</v>
      </c>
      <c r="B12" s="27" t="s">
        <v>27</v>
      </c>
      <c r="C12" s="146">
        <v>1.0200000000000001E-2</v>
      </c>
      <c r="D12" s="146"/>
      <c r="E12" s="28" t="s">
        <v>28</v>
      </c>
      <c r="F12" s="146">
        <v>1.21E-2</v>
      </c>
      <c r="G12" s="147"/>
      <c r="H12" s="29" t="s">
        <v>31</v>
      </c>
      <c r="I12" s="30">
        <v>1.11E-2</v>
      </c>
    </row>
    <row r="13" spans="1:9" ht="15">
      <c r="A13" s="26" t="s">
        <v>32</v>
      </c>
      <c r="B13" s="27" t="s">
        <v>27</v>
      </c>
      <c r="C13" s="146">
        <v>6.6400000000000001E-2</v>
      </c>
      <c r="D13" s="146"/>
      <c r="E13" s="28" t="s">
        <v>28</v>
      </c>
      <c r="F13" s="146">
        <v>8.6900000000000005E-2</v>
      </c>
      <c r="G13" s="147"/>
      <c r="H13" s="29" t="s">
        <v>32</v>
      </c>
      <c r="I13" s="30">
        <v>7.2999999999999995E-2</v>
      </c>
    </row>
    <row r="14" spans="1:9" ht="15">
      <c r="A14" s="26" t="s">
        <v>33</v>
      </c>
      <c r="B14" s="27" t="s">
        <v>27</v>
      </c>
      <c r="C14" s="146">
        <v>0.02</v>
      </c>
      <c r="D14" s="146"/>
      <c r="E14" s="28" t="s">
        <v>28</v>
      </c>
      <c r="F14" s="146">
        <v>0.05</v>
      </c>
      <c r="G14" s="147"/>
      <c r="H14" s="31" t="s">
        <v>34</v>
      </c>
      <c r="I14" s="30">
        <v>3.5000000000000003E-2</v>
      </c>
    </row>
    <row r="15" spans="1:9" ht="15">
      <c r="A15" s="26" t="s">
        <v>35</v>
      </c>
      <c r="B15" s="27"/>
      <c r="C15" s="146"/>
      <c r="D15" s="146"/>
      <c r="E15" s="28"/>
      <c r="F15" s="146">
        <v>3.6499999999999998E-2</v>
      </c>
      <c r="G15" s="147"/>
      <c r="H15" s="31" t="s">
        <v>35</v>
      </c>
      <c r="I15" s="30">
        <v>3.6499999999999998E-2</v>
      </c>
    </row>
    <row r="16" spans="1:9" ht="15">
      <c r="A16" s="32" t="s">
        <v>36</v>
      </c>
      <c r="B16" s="33"/>
      <c r="C16" s="163">
        <v>0</v>
      </c>
      <c r="D16" s="163"/>
      <c r="E16" s="34" t="s">
        <v>37</v>
      </c>
      <c r="F16" s="163">
        <v>4.4999999999999998E-2</v>
      </c>
      <c r="G16" s="164"/>
      <c r="H16" s="35" t="s">
        <v>38</v>
      </c>
      <c r="I16" s="36">
        <v>0</v>
      </c>
    </row>
    <row r="17" spans="1:10" ht="15">
      <c r="A17" s="165" t="s">
        <v>39</v>
      </c>
      <c r="B17" s="166"/>
      <c r="C17" s="166"/>
      <c r="D17" s="166"/>
      <c r="E17" s="166"/>
      <c r="F17" s="166"/>
      <c r="G17" s="166"/>
      <c r="H17" s="166"/>
      <c r="I17" s="167"/>
    </row>
    <row r="18" spans="1:10" ht="15">
      <c r="A18" s="21" t="s">
        <v>26</v>
      </c>
      <c r="B18" s="168" t="s">
        <v>40</v>
      </c>
      <c r="C18" s="169"/>
      <c r="D18" s="169"/>
      <c r="E18" s="169"/>
      <c r="F18" s="169"/>
      <c r="G18" s="169"/>
      <c r="H18" s="169"/>
      <c r="I18" s="170"/>
    </row>
    <row r="19" spans="1:10" ht="15">
      <c r="A19" s="26" t="s">
        <v>29</v>
      </c>
      <c r="B19" s="151" t="s">
        <v>40</v>
      </c>
      <c r="C19" s="152"/>
      <c r="D19" s="152"/>
      <c r="E19" s="152"/>
      <c r="F19" s="152"/>
      <c r="G19" s="152"/>
      <c r="H19" s="152"/>
      <c r="I19" s="153"/>
    </row>
    <row r="20" spans="1:10" ht="15">
      <c r="A20" s="26" t="s">
        <v>30</v>
      </c>
      <c r="B20" s="151" t="s">
        <v>40</v>
      </c>
      <c r="C20" s="152"/>
      <c r="D20" s="152"/>
      <c r="E20" s="152"/>
      <c r="F20" s="152"/>
      <c r="G20" s="152"/>
      <c r="H20" s="152"/>
      <c r="I20" s="153"/>
    </row>
    <row r="21" spans="1:10" ht="15">
      <c r="A21" s="26" t="s">
        <v>31</v>
      </c>
      <c r="B21" s="151" t="s">
        <v>40</v>
      </c>
      <c r="C21" s="152"/>
      <c r="D21" s="152"/>
      <c r="E21" s="152"/>
      <c r="F21" s="152"/>
      <c r="G21" s="152"/>
      <c r="H21" s="152"/>
      <c r="I21" s="153"/>
    </row>
    <row r="22" spans="1:10" ht="15">
      <c r="A22" s="26" t="s">
        <v>32</v>
      </c>
      <c r="B22" s="151" t="s">
        <v>40</v>
      </c>
      <c r="C22" s="152"/>
      <c r="D22" s="152"/>
      <c r="E22" s="152"/>
      <c r="F22" s="152"/>
      <c r="G22" s="152"/>
      <c r="H22" s="152"/>
      <c r="I22" s="153"/>
    </row>
    <row r="23" spans="1:10" ht="15">
      <c r="A23" s="26" t="s">
        <v>34</v>
      </c>
      <c r="B23" s="151" t="s">
        <v>40</v>
      </c>
      <c r="C23" s="152"/>
      <c r="D23" s="152"/>
      <c r="E23" s="152"/>
      <c r="F23" s="152"/>
      <c r="G23" s="152"/>
      <c r="H23" s="152"/>
      <c r="I23" s="153"/>
    </row>
    <row r="24" spans="1:10" ht="15">
      <c r="A24" s="32" t="s">
        <v>38</v>
      </c>
      <c r="B24" s="154" t="s">
        <v>40</v>
      </c>
      <c r="C24" s="155"/>
      <c r="D24" s="155"/>
      <c r="E24" s="155"/>
      <c r="F24" s="155"/>
      <c r="G24" s="155"/>
      <c r="H24" s="155"/>
      <c r="I24" s="156"/>
    </row>
    <row r="25" spans="1:10" ht="15.75" thickBot="1">
      <c r="A25" s="37" t="s">
        <v>41</v>
      </c>
      <c r="B25" s="158" t="s">
        <v>42</v>
      </c>
      <c r="C25" s="159"/>
      <c r="D25" s="159"/>
      <c r="E25" s="159"/>
      <c r="F25" s="159"/>
      <c r="G25" s="159"/>
      <c r="H25" s="160"/>
      <c r="I25" s="38">
        <f>((1+I9+I10+I11)*(1+I12)*(1+I13))/(1-(I14+I16+I15))-1</f>
        <v>0.22652702413570314</v>
      </c>
    </row>
    <row r="26" spans="1:10" ht="14.25">
      <c r="A26" s="161"/>
      <c r="B26" s="161"/>
      <c r="C26" s="161"/>
      <c r="D26" s="161"/>
      <c r="E26" s="161"/>
      <c r="F26" s="161"/>
      <c r="G26" s="161"/>
      <c r="H26" s="161"/>
      <c r="I26" s="161"/>
    </row>
    <row r="27" spans="1:10" ht="15">
      <c r="A27" s="162"/>
      <c r="B27" s="162"/>
      <c r="C27" s="162"/>
      <c r="D27" s="162"/>
      <c r="E27" s="162"/>
      <c r="F27" s="162"/>
      <c r="G27" s="162"/>
      <c r="H27" s="162"/>
      <c r="I27" s="162"/>
    </row>
    <row r="28" spans="1:10" ht="99" customHeight="1">
      <c r="A28" s="150"/>
      <c r="B28" s="150"/>
      <c r="C28" s="150"/>
      <c r="D28" s="150"/>
      <c r="E28" s="150"/>
      <c r="F28" s="150"/>
      <c r="G28" s="150"/>
      <c r="H28" s="150"/>
      <c r="I28" s="150"/>
      <c r="J28" s="18"/>
    </row>
  </sheetData>
  <mergeCells count="35">
    <mergeCell ref="A1:I1"/>
    <mergeCell ref="B3:I3"/>
    <mergeCell ref="B25:H25"/>
    <mergeCell ref="A26:I26"/>
    <mergeCell ref="A27:I27"/>
    <mergeCell ref="C15:D15"/>
    <mergeCell ref="F15:G15"/>
    <mergeCell ref="C16:D16"/>
    <mergeCell ref="F16:G16"/>
    <mergeCell ref="A17:I17"/>
    <mergeCell ref="B18:I18"/>
    <mergeCell ref="C12:D12"/>
    <mergeCell ref="F12:G12"/>
    <mergeCell ref="C13:D13"/>
    <mergeCell ref="F13:G13"/>
    <mergeCell ref="C14:D14"/>
    <mergeCell ref="A28:I28"/>
    <mergeCell ref="B19:I19"/>
    <mergeCell ref="B20:I20"/>
    <mergeCell ref="B21:I21"/>
    <mergeCell ref="B22:I22"/>
    <mergeCell ref="B23:I23"/>
    <mergeCell ref="B24:I24"/>
    <mergeCell ref="F14:G14"/>
    <mergeCell ref="C9:D9"/>
    <mergeCell ref="F9:G9"/>
    <mergeCell ref="C10:D10"/>
    <mergeCell ref="F10:G10"/>
    <mergeCell ref="C11:D11"/>
    <mergeCell ref="F11:G11"/>
    <mergeCell ref="A5:I5"/>
    <mergeCell ref="A6:I6"/>
    <mergeCell ref="A7:A8"/>
    <mergeCell ref="B7:G8"/>
    <mergeCell ref="H7:I8"/>
  </mergeCells>
  <conditionalFormatting sqref="I9:I15">
    <cfRule type="cellIs" dxfId="1" priority="2" stopIfTrue="1" operator="notBetween">
      <formula>C9</formula>
      <formula>F9</formula>
    </cfRule>
  </conditionalFormatting>
  <conditionalFormatting sqref="I16">
    <cfRule type="expression" dxfId="0" priority="3" stopIfTrue="1">
      <formula>$K$16&lt;&gt;0</formula>
    </cfRule>
  </conditionalFormatting>
  <dataValidations disablePrompts="1" count="2">
    <dataValidation allowBlank="1" showInputMessage="1" showErrorMessage="1" promptTitle="Encargos sociais" prompt="Para encargos sociais desonerados usar 2%." sqref="I16"/>
    <dataValidation allowBlank="1" showInputMessage="1" showErrorMessage="1" promptTitle="Fórnula TCU Acórdão 2622/2013" prompt="Rodovias, ferrovias, obras urbanas" sqref="B25:H25"/>
  </dataValidations>
  <pageMargins left="0.51181102362204722" right="0.51181102362204722" top="1.5748031496062993" bottom="0.98425196850393704" header="0.51181102362204722" footer="0.51181102362204722"/>
  <pageSetup paperSize="9" fitToHeight="0" orientation="portrait" r:id="rId1"/>
  <headerFooter>
    <oddHeader>&amp;L&amp;G&amp;C &amp;R&amp;G</oddHeader>
    <oddFooter>Página &amp;P de &amp;N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4</vt:i4>
      </vt:variant>
    </vt:vector>
  </HeadingPairs>
  <TitlesOfParts>
    <vt:vector size="7" baseType="lpstr">
      <vt:lpstr>Orçamento Sintético</vt:lpstr>
      <vt:lpstr>Cronograma</vt:lpstr>
      <vt:lpstr>BDI</vt:lpstr>
      <vt:lpstr>BDI!Area_de_impressao</vt:lpstr>
      <vt:lpstr>Cronograma!Area_de_impressao</vt:lpstr>
      <vt:lpstr>'Orçamento Sintético'!Area_de_impressao</vt:lpstr>
      <vt:lpstr>'Orçamento Sintético'!Titulos_de_impressao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axlsx</dc:creator>
  <cp:lastModifiedBy>joicecampos</cp:lastModifiedBy>
  <cp:revision>0</cp:revision>
  <cp:lastPrinted>2023-06-14T13:07:41Z</cp:lastPrinted>
  <dcterms:created xsi:type="dcterms:W3CDTF">2022-08-18T12:49:10Z</dcterms:created>
  <dcterms:modified xsi:type="dcterms:W3CDTF">2023-06-15T14:40:24Z</dcterms:modified>
</cp:coreProperties>
</file>