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040"/>
  </bookViews>
  <sheets>
    <sheet name="PLANILHA_RECONSTRUÇÃO" sheetId="36" r:id="rId1"/>
    <sheet name="COMPOSIÇÃO" sheetId="81" r:id="rId2"/>
    <sheet name="BDI" sheetId="78" r:id="rId3"/>
    <sheet name="CRONO_MG20-PINHÕES" sheetId="82" r:id="rId4"/>
    <sheet name="ENCARGOS EDIFICAÇÕES" sheetId="83" r:id="rId5"/>
    <sheet name="ENCARGOS RODOVIÁRIA" sheetId="84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0" localSheetId="3">#REF!</definedName>
    <definedName name="\0">#REF!</definedName>
    <definedName name="_________________________esc15" localSheetId="3">#REF!</definedName>
    <definedName name="_________________________esc15">#REF!</definedName>
    <definedName name="_________________________esc4" localSheetId="3">#REF!</definedName>
    <definedName name="_________________________esc4">#REF!</definedName>
    <definedName name="_________________________esc6" localSheetId="3">#REF!</definedName>
    <definedName name="_________________________esc6">#REF!</definedName>
    <definedName name="________________________esc15" localSheetId="3">#REF!</definedName>
    <definedName name="________________________esc15">#REF!</definedName>
    <definedName name="________________________esc4" localSheetId="3">#REF!</definedName>
    <definedName name="________________________esc4">#REF!</definedName>
    <definedName name="________________________esc6" localSheetId="3">#REF!</definedName>
    <definedName name="________________________esc6">#REF!</definedName>
    <definedName name="_______________________esc15" localSheetId="3">#REF!</definedName>
    <definedName name="_______________________esc15">#REF!</definedName>
    <definedName name="_______________________esc4" localSheetId="3">#REF!</definedName>
    <definedName name="_______________________esc4">#REF!</definedName>
    <definedName name="_______________________esc6" localSheetId="3">#REF!</definedName>
    <definedName name="_______________________esc6">#REF!</definedName>
    <definedName name="______________________esc15" localSheetId="3">#REF!</definedName>
    <definedName name="______________________esc15">#REF!</definedName>
    <definedName name="______________________esc4" localSheetId="3">#REF!</definedName>
    <definedName name="______________________esc4">#REF!</definedName>
    <definedName name="______________________esc6" localSheetId="3">#REF!</definedName>
    <definedName name="______________________esc6">#REF!</definedName>
    <definedName name="____________________esc15" localSheetId="3">#REF!</definedName>
    <definedName name="____________________esc15">#REF!</definedName>
    <definedName name="____________________esc4" localSheetId="3">#REF!</definedName>
    <definedName name="____________________esc4">#REF!</definedName>
    <definedName name="____________________esc6" localSheetId="3">#REF!</definedName>
    <definedName name="____________________esc6">#REF!</definedName>
    <definedName name="___________________esc15" localSheetId="3">#REF!</definedName>
    <definedName name="___________________esc15">#REF!</definedName>
    <definedName name="___________________esc4" localSheetId="3">#REF!</definedName>
    <definedName name="___________________esc4">#REF!</definedName>
    <definedName name="___________________esc6" localSheetId="3">#REF!</definedName>
    <definedName name="___________________esc6">#REF!</definedName>
    <definedName name="__________________esc15" localSheetId="3">#REF!</definedName>
    <definedName name="__________________esc15">#REF!</definedName>
    <definedName name="__________________esc4" localSheetId="3">#REF!</definedName>
    <definedName name="__________________esc4">#REF!</definedName>
    <definedName name="__________________esc6" localSheetId="3">#REF!</definedName>
    <definedName name="__________________esc6">#REF!</definedName>
    <definedName name="_________________esc15" localSheetId="3">#REF!</definedName>
    <definedName name="_________________esc15">#REF!</definedName>
    <definedName name="_________________esc4" localSheetId="3">#REF!</definedName>
    <definedName name="_________________esc4">#REF!</definedName>
    <definedName name="_________________esc6" localSheetId="3">#REF!</definedName>
    <definedName name="_________________esc6">#REF!</definedName>
    <definedName name="_______________esc15" localSheetId="3">#REF!</definedName>
    <definedName name="_______________esc15">#REF!</definedName>
    <definedName name="_______________esc4" localSheetId="3">#REF!</definedName>
    <definedName name="_______________esc4">#REF!</definedName>
    <definedName name="_______________esc6" localSheetId="3">#REF!</definedName>
    <definedName name="_______________esc6">#REF!</definedName>
    <definedName name="______________esc15" localSheetId="3">#REF!</definedName>
    <definedName name="______________esc15">#REF!</definedName>
    <definedName name="______________esc4" localSheetId="3">#REF!</definedName>
    <definedName name="______________esc4">#REF!</definedName>
    <definedName name="______________esc6" localSheetId="3">#REF!</definedName>
    <definedName name="______________esc6">#REF!</definedName>
    <definedName name="_____________esc15" localSheetId="3">#REF!</definedName>
    <definedName name="_____________esc15">#REF!</definedName>
    <definedName name="_____________esc4" localSheetId="3">#REF!</definedName>
    <definedName name="_____________esc4">#REF!</definedName>
    <definedName name="_____________esc6" localSheetId="3">#REF!</definedName>
    <definedName name="_____________esc6">#REF!</definedName>
    <definedName name="____________esc15" localSheetId="3">#REF!</definedName>
    <definedName name="____________esc15">#REF!</definedName>
    <definedName name="____________esc4" localSheetId="3">#REF!</definedName>
    <definedName name="____________esc4">#REF!</definedName>
    <definedName name="____________esc6" localSheetId="3">#REF!</definedName>
    <definedName name="____________esc6">#REF!</definedName>
    <definedName name="___________esc15" localSheetId="3">#REF!</definedName>
    <definedName name="___________esc15">#REF!</definedName>
    <definedName name="___________esc4" localSheetId="3">#REF!</definedName>
    <definedName name="___________esc4">#REF!</definedName>
    <definedName name="___________esc6" localSheetId="3">#REF!</definedName>
    <definedName name="___________esc6">#REF!</definedName>
    <definedName name="__________esc15" localSheetId="3">#REF!</definedName>
    <definedName name="__________esc15">#REF!</definedName>
    <definedName name="__________esc4" localSheetId="3">#REF!</definedName>
    <definedName name="__________esc4">#REF!</definedName>
    <definedName name="__________esc6" localSheetId="3">#REF!</definedName>
    <definedName name="__________esc6">#REF!</definedName>
    <definedName name="_________esc15" localSheetId="3">#REF!</definedName>
    <definedName name="_________esc15">#REF!</definedName>
    <definedName name="_________esc4" localSheetId="3">#REF!</definedName>
    <definedName name="_________esc4">#REF!</definedName>
    <definedName name="_________esc6" localSheetId="3">#REF!</definedName>
    <definedName name="_________esc6">#REF!</definedName>
    <definedName name="________esc15" localSheetId="3">#REF!</definedName>
    <definedName name="________esc15">#REF!</definedName>
    <definedName name="________esc4" localSheetId="3">#REF!</definedName>
    <definedName name="________esc4">#REF!</definedName>
    <definedName name="________esc6" localSheetId="3">#REF!</definedName>
    <definedName name="________esc6">#REF!</definedName>
    <definedName name="_______esc15" localSheetId="3">#REF!</definedName>
    <definedName name="_______esc15">#REF!</definedName>
    <definedName name="_______esc4" localSheetId="3">#REF!</definedName>
    <definedName name="_______esc4">#REF!</definedName>
    <definedName name="_______esc6" localSheetId="3">#REF!</definedName>
    <definedName name="_______esc6">#REF!</definedName>
    <definedName name="__xlnm_Database">"#ref!"</definedName>
    <definedName name="__xlnm_Recorder">"#ref!"</definedName>
    <definedName name="_esc15" localSheetId="3">#REF!</definedName>
    <definedName name="_esc15">#REF!</definedName>
    <definedName name="_esc4" localSheetId="3">#REF!</definedName>
    <definedName name="_esc4">#REF!</definedName>
    <definedName name="_esc6" localSheetId="3">#REF!</definedName>
    <definedName name="_esc6">#REF!</definedName>
    <definedName name="_xlnm._FilterDatabase" localSheetId="1" hidden="1">COMPOSIÇÃO!$A$11:$G$108</definedName>
    <definedName name="_xlnm._FilterDatabase" localSheetId="3" hidden="1">'CRONO_MG20-PINHÕES'!$A$8:$I$28</definedName>
    <definedName name="_xlnm._FilterDatabase" localSheetId="0" hidden="1">PLANILHA_RECONSTRUÇÃO!$A$10:$J$32</definedName>
    <definedName name="A" localSheetId="3">#REF!</definedName>
    <definedName name="A">#REF!</definedName>
    <definedName name="aaaa" localSheetId="3">#REF!</definedName>
    <definedName name="aaaa">#REF!</definedName>
    <definedName name="AB" localSheetId="3">#REF!</definedName>
    <definedName name="AB">#REF!</definedName>
    <definedName name="ABER" localSheetId="3">#REF!</definedName>
    <definedName name="ABER">#REF!</definedName>
    <definedName name="ADM" localSheetId="3">#REF!</definedName>
    <definedName name="ADM">#REF!</definedName>
    <definedName name="_xlnm.Print_Area" localSheetId="2">BDI!$A$1:$I$40</definedName>
    <definedName name="_xlnm.Print_Area" localSheetId="1">COMPOSIÇÃO!$A$1:$G$116</definedName>
    <definedName name="_xlnm.Print_Area" localSheetId="3">'CRONO_MG20-PINHÕES'!$A$1:$I$41</definedName>
    <definedName name="_xlnm.Print_Area" localSheetId="4">'ENCARGOS EDIFICAÇÕES'!$A$1:$F$64</definedName>
    <definedName name="_xlnm.Print_Area" localSheetId="5">'ENCARGOS RODOVIÁRIA'!$A$1:$D$53</definedName>
    <definedName name="_xlnm.Print_Area" localSheetId="0">PLANILHA_RECONSTRUÇÃO!$A$1:$J$49</definedName>
    <definedName name="_xlnm.Print_Area">[1]Plan1!$A$1:$F$322</definedName>
    <definedName name="Área_impressão_IM" localSheetId="3">#REF!</definedName>
    <definedName name="Área_impressão_IM">#REF!</definedName>
    <definedName name="Área_impressão_IM_5" localSheetId="3">#REF!</definedName>
    <definedName name="Área_impressão_IM_5">#REF!</definedName>
    <definedName name="Área_impressão_IM_6" localSheetId="3">#REF!</definedName>
    <definedName name="Área_impressão_IM_6">#REF!</definedName>
    <definedName name="Asf" localSheetId="3">#REF!</definedName>
    <definedName name="Asf">#REF!</definedName>
    <definedName name="Asf_1" localSheetId="3">'[2]REDE COLETORA'!#REF!</definedName>
    <definedName name="Asf_1">'[2]REDE COLETORA'!#REF!</definedName>
    <definedName name="Asf_2" localSheetId="3">'[2]REDE COLETORA'!#REF!</definedName>
    <definedName name="Asf_2">'[2]REDE COLETORA'!#REF!</definedName>
    <definedName name="_xlnm.Database" localSheetId="3">#REF!</definedName>
    <definedName name="_xlnm.Database">#REF!</definedName>
    <definedName name="BDI" localSheetId="3">#REF!</definedName>
    <definedName name="BDI">#REF!</definedName>
    <definedName name="Cim" localSheetId="3">#REF!</definedName>
    <definedName name="Cim">#REF!</definedName>
    <definedName name="Cim_1" localSheetId="3">'[2]REDE COLETORA'!#REF!</definedName>
    <definedName name="Cim_1">'[2]REDE COLETORA'!#REF!</definedName>
    <definedName name="Cim_2" localSheetId="3">'[2]REDE COLETORA'!#REF!</definedName>
    <definedName name="Cim_2">'[2]REDE COLETORA'!#REF!</definedName>
    <definedName name="CONCATENAR" localSheetId="3">CONCATENATE(#REF!," ",#REF!)</definedName>
    <definedName name="CONCATENAR">CONCATENATE(#REF!," ",#REF!)</definedName>
    <definedName name="D" localSheetId="3">#REF!</definedName>
    <definedName name="D">#REF!</definedName>
    <definedName name="DADAD" localSheetId="3">#REF!</definedName>
    <definedName name="DADAD">#REF!</definedName>
    <definedName name="DATABASE" localSheetId="3">#REF!</definedName>
    <definedName name="DATABASE">#REF!</definedName>
    <definedName name="DATAEMISSAO" localSheetId="3">#REF!</definedName>
    <definedName name="DATAEMISSAO">#REF!</definedName>
    <definedName name="DATART" localSheetId="3">#REF!</definedName>
    <definedName name="DATART">#REF!</definedName>
    <definedName name="DDD" localSheetId="3">#REF!</definedName>
    <definedName name="DDD">#REF!</definedName>
    <definedName name="DDEE" localSheetId="3">#REF!</definedName>
    <definedName name="DDEE">#REF!</definedName>
    <definedName name="DESONERACAO" localSheetId="1" hidden="1">IF(OR(COMPOSIÇÃO!Import.Desoneracao="DESONERADO",COMPOSIÇÃO!Import.Desoneracao="SIM"),"SIM","NÃO")</definedName>
    <definedName name="DESONERACAO" localSheetId="3" hidden="1">IF(OR(COMPOSIÇÃO!Import.Desoneracao="DESONERADO",COMPOSIÇÃO!Import.Desoneracao="SIM"),"SIM","NÃO")</definedName>
    <definedName name="DESONERACAO" hidden="1">IF(OR(COMPOSIÇÃO!Import.Desoneracao="DESONERADO",COMPOSIÇÃO!Import.Desoneracao="SIM"),"SIM","NÃO")</definedName>
    <definedName name="EEEE" localSheetId="3">#REF!</definedName>
    <definedName name="EEEE">#REF!</definedName>
    <definedName name="EMPRESAS">OFFSET([3]Cotações!$B$25,0,0):OFFSET([3]Cotações!$H$29,-1,0)</definedName>
    <definedName name="esc" localSheetId="3">#REF!</definedName>
    <definedName name="esc">#REF!</definedName>
    <definedName name="esc15_1" localSheetId="3">'[2]REDE COLETORA'!#REF!</definedName>
    <definedName name="esc15_1">'[2]REDE COLETORA'!#REF!</definedName>
    <definedName name="esc15_2" localSheetId="3">'[2]REDE COLETORA'!#REF!</definedName>
    <definedName name="esc15_2">'[2]REDE COLETORA'!#REF!</definedName>
    <definedName name="esc4_1" localSheetId="3">'[2]REDE COLETORA'!#REF!</definedName>
    <definedName name="esc4_1">'[2]REDE COLETORA'!#REF!</definedName>
    <definedName name="esc4_2" localSheetId="3">'[2]REDE COLETORA'!#REF!</definedName>
    <definedName name="esc4_2">'[2]REDE COLETORA'!#REF!</definedName>
    <definedName name="esc6_1" localSheetId="3">'[2]REDE COLETORA'!#REF!</definedName>
    <definedName name="esc6_1">'[2]REDE COLETORA'!#REF!</definedName>
    <definedName name="esc6_2" localSheetId="3">'[2]REDE COLETORA'!#REF!</definedName>
    <definedName name="esc6_2">'[2]REDE COLETORA'!#REF!</definedName>
    <definedName name="ESPERANCA" localSheetId="3">#REF!</definedName>
    <definedName name="ESPERANCA">#REF!</definedName>
    <definedName name="ESPERANCAA" localSheetId="3">#REF!</definedName>
    <definedName name="ESPERANCAA">#REF!</definedName>
    <definedName name="Excel_BuiltIn_Database" localSheetId="3">#REF!</definedName>
    <definedName name="Excel_BuiltIn_Database">#REF!</definedName>
    <definedName name="FDSAFDSF" localSheetId="3">#REF!</definedName>
    <definedName name="FDSAFDSF">#REF!</definedName>
    <definedName name="FFF" localSheetId="3">#REF!</definedName>
    <definedName name="FFF">#REF!</definedName>
    <definedName name="FoFo" localSheetId="3">#REF!</definedName>
    <definedName name="FoFo">#REF!</definedName>
    <definedName name="FoFo_1" localSheetId="3">'[2]REDE COLETORA'!#REF!</definedName>
    <definedName name="FoFo_1">'[2]REDE COLETORA'!#REF!</definedName>
    <definedName name="FoFo_2" localSheetId="3">'[2]REDE COLETORA'!#REF!</definedName>
    <definedName name="FoFo_2">'[2]REDE COLETORA'!#REF!</definedName>
    <definedName name="Fonte">[4]Plan1!$B$2:$B$6</definedName>
    <definedName name="grag">#REF!</definedName>
    <definedName name="_xlnm.Recorder" localSheetId="3">#REF!</definedName>
    <definedName name="_xlnm.Recorder">#REF!</definedName>
    <definedName name="Import.Desoneracao" localSheetId="1" hidden="1">OFFSET([5]DADOS!$G$18,0,-1)</definedName>
    <definedName name="Import.Desoneracao" hidden="1">OFFSET([6]DADOS!$G$18,0,-1)</definedName>
    <definedName name="INDICES">[3]Cotações!$B$22:OFFSET([3]Cotações!$I$24,-1,0)</definedName>
    <definedName name="LOCALIDADE" localSheetId="3">#REF!</definedName>
    <definedName name="LOCALIDADE">#REF!</definedName>
    <definedName name="MANEUTENÇÃO" localSheetId="3">#REF!</definedName>
    <definedName name="MANEUTENÇÃO">#REF!</definedName>
    <definedName name="MANU" localSheetId="3">#REF!</definedName>
    <definedName name="MANU">#REF!</definedName>
    <definedName name="MANU_PAV.2" localSheetId="3">#REF!</definedName>
    <definedName name="MANU_PAV.2">#REF!</definedName>
    <definedName name="MANU_PAV2" localSheetId="3">#REF!</definedName>
    <definedName name="MANU_PAV2">#REF!</definedName>
    <definedName name="MBV" localSheetId="3">#REF!</definedName>
    <definedName name="MBV">#REF!</definedName>
    <definedName name="MBV_1" localSheetId="3">'[2]REDE COLETORA'!#REF!</definedName>
    <definedName name="MBV_1">'[2]REDE COLETORA'!#REF!</definedName>
    <definedName name="MBV_2" localSheetId="3">'[2]REDE COLETORA'!#REF!</definedName>
    <definedName name="MBV_2">'[2]REDE COLETORA'!#REF!</definedName>
    <definedName name="NCOMPOSICOES">0</definedName>
    <definedName name="NCOTACOES">0</definedName>
    <definedName name="NEMPRESAS">3</definedName>
    <definedName name="NINDICES">1</definedName>
    <definedName name="nommmm" localSheetId="3">#REF!</definedName>
    <definedName name="nommmm">#REF!</definedName>
    <definedName name="NRELATORIOS">COUNTA([3]Relatórios!$A$1:$A$65536)-2</definedName>
    <definedName name="NumerEmpresa">3</definedName>
    <definedName name="NumerIndice">1</definedName>
    <definedName name="Obra" localSheetId="3">#REF!</definedName>
    <definedName name="Obra">#REF!</definedName>
    <definedName name="ORÇAMENTO.BancoRef" localSheetId="3" hidden="1">#REF!</definedName>
    <definedName name="ORÇAMENTO.BancoRef" localSheetId="0" hidden="1">PLANILHA_RECONSTRUÇÃO!$I$10</definedName>
    <definedName name="ORÇAMENTO.BancoRef" hidden="1">#REF!</definedName>
    <definedName name="ORÇAMENTO.CustoUnitario" localSheetId="3" hidden="1">ROUND(#REF!,15-13*#REF!)</definedName>
    <definedName name="ORÇAMENTO.CustoUnitario" localSheetId="0" hidden="1">ROUND(PLANILHA_RECONSTRUÇÃO!$J1,15-13*PLANILHA_RECONSTRUÇÃO!$S$10)</definedName>
    <definedName name="ORÇAMENTO.CustoUnitario" hidden="1">ROUND(#REF!,15-13*#REF!)</definedName>
    <definedName name="ORÇAMENTO.PrecoUnitarioLicitado" localSheetId="3" hidden="1">#REF!</definedName>
    <definedName name="ORÇAMENTO.PrecoUnitarioLicitado" localSheetId="0" hidden="1">PLANILHA_RECONSTRUÇÃO!$Y1</definedName>
    <definedName name="ORÇAMENTO.PrecoUnitarioLicitado" hidden="1">#REF!</definedName>
    <definedName name="OUTRO" localSheetId="3">#REF!</definedName>
    <definedName name="OUTRO">#REF!</definedName>
    <definedName name="Par" localSheetId="3">#REF!</definedName>
    <definedName name="Par">#REF!</definedName>
    <definedName name="Par_1" localSheetId="3">'[2]REDE COLETORA'!#REF!</definedName>
    <definedName name="Par_1">'[2]REDE COLETORA'!#REF!</definedName>
    <definedName name="Par_2" localSheetId="3">'[2]REDE COLETORA'!#REF!</definedName>
    <definedName name="Par_2">'[2]REDE COLETORA'!#REF!</definedName>
    <definedName name="Plan" localSheetId="3">#REF!</definedName>
    <definedName name="Plan">#REF!</definedName>
    <definedName name="Plan2" localSheetId="3">#REF!</definedName>
    <definedName name="Plan2">#REF!</definedName>
    <definedName name="Plan3" localSheetId="3">#REF!</definedName>
    <definedName name="Plan3">#REF!</definedName>
    <definedName name="Print_Area_MI" localSheetId="3">[7]HIDRAULICA!#REF!</definedName>
    <definedName name="Print_Area_MI">[7]HIDRAULICA!#REF!</definedName>
    <definedName name="PVC" localSheetId="3">#REF!</definedName>
    <definedName name="PVC">#REF!</definedName>
    <definedName name="PVC_1" localSheetId="3">'[2]REDE COLETORA'!#REF!</definedName>
    <definedName name="PVC_1">'[2]REDE COLETORA'!#REF!</definedName>
    <definedName name="PVC_2" localSheetId="3">'[2]REDE COLETORA'!#REF!</definedName>
    <definedName name="PVC_2">'[2]REDE COLETORA'!#REF!</definedName>
    <definedName name="REFERENCIA.Descricao" localSheetId="1" hidden="1">IF(ISNUMBER(#REF!),OFFSET(INDIRECT(ORÇAMENTO.BancoRef),#REF!-1,3,1),#REF!)</definedName>
    <definedName name="REFERENCIA.Descricao" localSheetId="3" hidden="1">IF(ISNUMBER(#REF!),OFFSET(INDIRECT('CRONO_MG20-PINHÕES'!ORÇAMENTO.BancoRef),#REF!-1,3,1),#REF!)</definedName>
    <definedName name="REFERENCIA.Descricao" localSheetId="0" hidden="1">IF(ISNUMBER(PLANILHA_RECONSTRUÇÃO!$S1),OFFSET(INDIRECT(PLANILHA_RECONSTRUÇÃO!ORÇAMENTO.BancoRef),PLANILHA_RECONSTRUÇÃO!$S1-1,3,1),PLANILHA_RECONSTRUÇÃO!$S1)</definedName>
    <definedName name="REFERENCIA.Descricao" hidden="1">IF(ISNUMBER(#REF!),OFFSET(INDIRECT(ORÇAMENTO.BancoRef),#REF!-1,3,1),#REF!)</definedName>
    <definedName name="REFERENCIA.Unidade" localSheetId="1" hidden="1">IF(ISNUMBER(#REF!),OFFSET(INDIRECT(ORÇAMENTO.BancoRef),#REF!-1,4,1),"-")</definedName>
    <definedName name="REFERENCIA.Unidade" localSheetId="3" hidden="1">IF(ISNUMBER(#REF!),OFFSET(INDIRECT('CRONO_MG20-PINHÕES'!ORÇAMENTO.BancoRef),#REF!-1,4,1),"-")</definedName>
    <definedName name="REFERENCIA.Unidade" localSheetId="0" hidden="1">IF(ISNUMBER(PLANILHA_RECONSTRUÇÃO!$AD1),OFFSET(INDIRECT(PLANILHA_RECONSTRUÇÃO!ORÇAMENTO.BancoRef),PLANILHA_RECONSTRUÇÃO!$AD1-1,4,1),"-")</definedName>
    <definedName name="REFERENCIA.Unidade" hidden="1">IF(ISNUMBER(#REF!),OFFSET(INDIRECT(ORÇAMENTO.BancoRef),#REF!-1,4,1),"-")</definedName>
    <definedName name="RelatoriosFontes">OFFSET([3]Relatórios!$A$5,1,0,NRELATORIOS)</definedName>
    <definedName name="SENHAGT" hidden="1">"PM2CAIXA"</definedName>
    <definedName name="SomaAgrup" localSheetId="3" hidden="1">SUMIF(OFFSET(#REF!,1,0,#REF!),"S",OFFSET(#REF!,1,0,#REF!))</definedName>
    <definedName name="SomaAgrup" localSheetId="0" hidden="1">SUMIF(OFFSET(PLANILHA_RECONSTRUÇÃO!$E1,1,0,PLANILHA_RECONSTRUÇÃO!$F1),"S",OFFSET(PLANILHA_RECONSTRUÇÃO!A1,1,0,PLANILHA_RECONSTRUÇÃO!$F1))</definedName>
    <definedName name="SomaAgrup" hidden="1">SUMIF(OFFSET(#REF!,1,0,#REF!),"S",OFFSET(#REF!,1,0,#REF!))</definedName>
    <definedName name="TIPOORCAMENTO" localSheetId="3" hidden="1">IF(VALUE([8]MENU!$O$3)=2,"Licitado","Proposto")</definedName>
    <definedName name="TIPOORCAMENTO" hidden="1">IF(VALUE([9]MENU!$O$3)=2,"Licitado","Proposto")</definedName>
    <definedName name="_xlnm.Print_Titles" localSheetId="1">COMPOSIÇÃO!$1:$9</definedName>
    <definedName name="_xlnm.Print_Titles" localSheetId="0">PLANILHA_RECONSTRUÇÃO!$1:$10</definedName>
    <definedName name="_xlnm.Print_Titles">[1]Plan1!$A$1:$IV$8</definedName>
    <definedName name="VTE" localSheetId="3">#REF!</definedName>
    <definedName name="VTE">#REF!</definedName>
    <definedName name="VTE_1" localSheetId="3">'[2]REDE COLETORA'!#REF!</definedName>
    <definedName name="VTE_1">'[2]REDE COLETORA'!#REF!</definedName>
    <definedName name="VTE_2" localSheetId="3">'[2]REDE COLETORA'!#REF!</definedName>
    <definedName name="VTE_2">'[2]REDE COLETORA'!#REF!</definedName>
    <definedName name="VTOTAL1" localSheetId="3" hidden="1">ROUND(#REF!*#REF!,15-13*#REF!)</definedName>
    <definedName name="VTOTAL1" localSheetId="0" hidden="1">ROUND(PLANILHA_RECONSTRUÇÃO!#REF!*PLANILHA_RECONSTRUÇÃO!#REF!,15-13*PLANILHA_RECONSTRUÇÃO!#REF!)</definedName>
    <definedName name="VTOTAL1" hidden="1">ROUND(#REF!*#REF!,15-13*#REF!)</definedName>
    <definedName name="wrn.PENDENCIAS." localSheetId="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/>
</workbook>
</file>

<file path=xl/calcChain.xml><?xml version="1.0" encoding="utf-8"?>
<calcChain xmlns="http://schemas.openxmlformats.org/spreadsheetml/2006/main">
  <c r="D42" i="84"/>
  <c r="C42"/>
  <c r="D36"/>
  <c r="C36"/>
  <c r="D29"/>
  <c r="C29"/>
  <c r="D20"/>
  <c r="D43" s="1"/>
  <c r="C20"/>
  <c r="C43" s="1"/>
  <c r="F45" i="83"/>
  <c r="E45"/>
  <c r="D45"/>
  <c r="C45"/>
  <c r="F41"/>
  <c r="E41"/>
  <c r="D41"/>
  <c r="C41"/>
  <c r="F34"/>
  <c r="E34"/>
  <c r="D34"/>
  <c r="C34"/>
  <c r="F22"/>
  <c r="F46" s="1"/>
  <c r="E22"/>
  <c r="E46" s="1"/>
  <c r="D22"/>
  <c r="D46" s="1"/>
  <c r="C22"/>
  <c r="C46" s="1"/>
  <c r="G99" i="81" l="1"/>
  <c r="G100"/>
  <c r="G102"/>
  <c r="G91"/>
  <c r="G92"/>
  <c r="G93"/>
  <c r="G61"/>
  <c r="G63"/>
  <c r="G64"/>
  <c r="G65"/>
  <c r="G55"/>
  <c r="G56" s="1"/>
  <c r="G51"/>
  <c r="G50"/>
  <c r="G49"/>
  <c r="G48"/>
  <c r="G81"/>
  <c r="G79"/>
  <c r="G82"/>
  <c r="G83"/>
  <c r="G84"/>
  <c r="G71"/>
  <c r="G69"/>
  <c r="G72"/>
  <c r="G73"/>
  <c r="G74"/>
  <c r="G75"/>
  <c r="G98"/>
  <c r="G101" s="1"/>
  <c r="D97"/>
  <c r="C97"/>
  <c r="G90"/>
  <c r="G89"/>
  <c r="D88"/>
  <c r="C88"/>
  <c r="G85"/>
  <c r="D78"/>
  <c r="C78"/>
  <c r="D68"/>
  <c r="C68"/>
  <c r="G60"/>
  <c r="D59"/>
  <c r="C59"/>
  <c r="D54"/>
  <c r="C54"/>
  <c r="D46"/>
  <c r="C46"/>
  <c r="G37"/>
  <c r="G36"/>
  <c r="D35"/>
  <c r="C35"/>
  <c r="G31"/>
  <c r="G32" s="1"/>
  <c r="D30"/>
  <c r="C30"/>
  <c r="D26"/>
  <c r="C26"/>
  <c r="G27"/>
  <c r="A5" i="78"/>
  <c r="A6" i="82"/>
  <c r="B23"/>
  <c r="B21"/>
  <c r="B19"/>
  <c r="B17"/>
  <c r="B15"/>
  <c r="B13"/>
  <c r="B11"/>
  <c r="A4"/>
  <c r="G62" i="81" l="1"/>
  <c r="G94"/>
  <c r="G95" s="1"/>
  <c r="G80"/>
  <c r="G70"/>
  <c r="G76" s="1"/>
  <c r="G47"/>
  <c r="G52" s="1"/>
  <c r="G103"/>
  <c r="G86"/>
  <c r="G66"/>
  <c r="G57"/>
  <c r="G38"/>
  <c r="G28"/>
  <c r="G33"/>
  <c r="A8"/>
  <c r="G43" l="1"/>
  <c r="G42"/>
  <c r="G41" s="1"/>
  <c r="G23"/>
  <c r="G22"/>
  <c r="G20"/>
  <c r="G19"/>
  <c r="G21" s="1"/>
  <c r="G15"/>
  <c r="G14"/>
  <c r="G12"/>
  <c r="A5"/>
  <c r="G44" l="1"/>
  <c r="G24"/>
  <c r="A6" i="78"/>
  <c r="G13" i="81" l="1"/>
  <c r="G16" s="1"/>
  <c r="G28" i="36"/>
  <c r="G17"/>
  <c r="G30"/>
  <c r="G16"/>
  <c r="G26"/>
  <c r="G15"/>
  <c r="G25"/>
  <c r="G14"/>
  <c r="G23"/>
  <c r="G13"/>
  <c r="G22"/>
  <c r="G21"/>
  <c r="G19"/>
  <c r="I27" i="78"/>
  <c r="H8" i="36" s="1"/>
  <c r="H19" l="1"/>
  <c r="F23"/>
  <c r="H16" l="1"/>
  <c r="I16" s="1"/>
  <c r="H14"/>
  <c r="I14" s="1"/>
  <c r="H26"/>
  <c r="I26" s="1"/>
  <c r="H23"/>
  <c r="I23" s="1"/>
  <c r="I19"/>
  <c r="I18" s="1"/>
  <c r="C13" i="82" s="1"/>
  <c r="H30" i="36"/>
  <c r="I30" s="1"/>
  <c r="I29" s="1"/>
  <c r="C21" i="82" s="1"/>
  <c r="H28" i="36"/>
  <c r="I28" s="1"/>
  <c r="I27" s="1"/>
  <c r="C19" i="82" s="1"/>
  <c r="H13" i="36"/>
  <c r="I13" s="1"/>
  <c r="H21"/>
  <c r="I21" s="1"/>
  <c r="H17"/>
  <c r="I17" s="1"/>
  <c r="H15"/>
  <c r="I15" s="1"/>
  <c r="H22"/>
  <c r="I22" s="1"/>
  <c r="H25"/>
  <c r="I25" s="1"/>
  <c r="D14" i="82" l="1"/>
  <c r="I14"/>
  <c r="G14"/>
  <c r="H14"/>
  <c r="E14"/>
  <c r="F14"/>
  <c r="D22"/>
  <c r="E22"/>
  <c r="H22"/>
  <c r="G22"/>
  <c r="F22"/>
  <c r="I22"/>
  <c r="D20"/>
  <c r="E20"/>
  <c r="F20"/>
  <c r="I20"/>
  <c r="G20"/>
  <c r="H20"/>
  <c r="I24" i="36"/>
  <c r="I20"/>
  <c r="C15" i="82" s="1"/>
  <c r="I12" i="36"/>
  <c r="C11" i="82" s="1"/>
  <c r="D12" l="1"/>
  <c r="I12"/>
  <c r="G12"/>
  <c r="F12"/>
  <c r="E12"/>
  <c r="H12"/>
  <c r="H32" i="36"/>
  <c r="I32" s="1"/>
  <c r="I31" s="1"/>
  <c r="C23" i="82" s="1"/>
  <c r="C17"/>
  <c r="D16"/>
  <c r="F16"/>
  <c r="E16"/>
  <c r="G16"/>
  <c r="I16"/>
  <c r="H16"/>
  <c r="I11" i="36" l="1"/>
  <c r="D24" i="82"/>
  <c r="G24"/>
  <c r="I24"/>
  <c r="E24"/>
  <c r="H24"/>
  <c r="F24"/>
  <c r="D18"/>
  <c r="I18"/>
  <c r="F18"/>
  <c r="G18"/>
  <c r="E18"/>
  <c r="H18"/>
  <c r="I8" i="36" l="1"/>
  <c r="E26" i="82"/>
  <c r="G26"/>
  <c r="F26"/>
  <c r="I26"/>
  <c r="D26"/>
  <c r="D28" s="1"/>
  <c r="J28" i="36"/>
  <c r="J24"/>
  <c r="J27"/>
  <c r="J25"/>
  <c r="J32"/>
  <c r="J14"/>
  <c r="J31"/>
  <c r="J17"/>
  <c r="J29"/>
  <c r="J30"/>
  <c r="J22"/>
  <c r="J16"/>
  <c r="J18"/>
  <c r="J11"/>
  <c r="J26"/>
  <c r="J15"/>
  <c r="J21"/>
  <c r="J13"/>
  <c r="J20"/>
  <c r="J12"/>
  <c r="J23"/>
  <c r="J19"/>
  <c r="H26" i="82"/>
  <c r="E28" l="1"/>
  <c r="F28" s="1"/>
  <c r="G28" s="1"/>
  <c r="H28" s="1"/>
  <c r="I28" s="1"/>
  <c r="D25" s="1"/>
  <c r="D27" s="1"/>
  <c r="F25" l="1"/>
  <c r="E25"/>
  <c r="E27" s="1"/>
  <c r="I25"/>
  <c r="H25"/>
  <c r="G25"/>
  <c r="F27" l="1"/>
  <c r="G27" s="1"/>
  <c r="H27" s="1"/>
  <c r="I27" s="1"/>
</calcChain>
</file>

<file path=xl/sharedStrings.xml><?xml version="1.0" encoding="utf-8"?>
<sst xmlns="http://schemas.openxmlformats.org/spreadsheetml/2006/main" count="570" uniqueCount="266">
  <si>
    <t>PREFEITURA MUNICIPAL DE SANTA LUZIA</t>
  </si>
  <si>
    <t>BDI</t>
  </si>
  <si>
    <t>M2</t>
  </si>
  <si>
    <t>UN</t>
  </si>
  <si>
    <t>M</t>
  </si>
  <si>
    <t>SERVIÇOS PRELIMINARES</t>
  </si>
  <si>
    <t>CÓDIGO</t>
  </si>
  <si>
    <t>UNITÁRIO</t>
  </si>
  <si>
    <t>TOTAL</t>
  </si>
  <si>
    <t>M3</t>
  </si>
  <si>
    <t/>
  </si>
  <si>
    <t>H</t>
  </si>
  <si>
    <t>CP-01</t>
  </si>
  <si>
    <t>CP-02</t>
  </si>
  <si>
    <t>Parâmetros para cálculo do BDI</t>
  </si>
  <si>
    <t>Itens Admissíveis</t>
  </si>
  <si>
    <t>Intervalos admissíveis sem justificativa</t>
  </si>
  <si>
    <t>Índices adotados</t>
  </si>
  <si>
    <t>Administração Central (AC)</t>
  </si>
  <si>
    <t xml:space="preserve">De </t>
  </si>
  <si>
    <t>até</t>
  </si>
  <si>
    <t>Seguro e Garantia (S+G)</t>
  </si>
  <si>
    <t>Risco (R)</t>
  </si>
  <si>
    <t>Despesas financeiras (DF)</t>
  </si>
  <si>
    <t>Lucro (L)</t>
  </si>
  <si>
    <t>Tributos (T)</t>
  </si>
  <si>
    <t>INSS desoneração (E)</t>
  </si>
  <si>
    <t>ou</t>
  </si>
  <si>
    <t>Controle</t>
  </si>
  <si>
    <t>OK</t>
  </si>
  <si>
    <t>BDI CALCULADO ----&gt;</t>
  </si>
  <si>
    <t>BDI = (1+AC+S+R+G)*(1+DF)*(1+L)/(1-(T+E))</t>
  </si>
  <si>
    <t>ISS</t>
  </si>
  <si>
    <t>PIS+COFINS</t>
  </si>
  <si>
    <t>CPRB</t>
  </si>
  <si>
    <t>Acórdão  TCU 2622/2013</t>
  </si>
  <si>
    <t>QUANT</t>
  </si>
  <si>
    <t>ENGENHEIRO CIVIL DE OBRA PLENO COM ENCARGOS COMPLEMENTARES</t>
  </si>
  <si>
    <t>TOPOGRAFO COM ENCARGOS COMPLEMENTARES</t>
  </si>
  <si>
    <t>AUXILIAR DE TOPÓGRAFO COM ENCARGOS COMPLEMENTARES</t>
  </si>
  <si>
    <t>EQUIPE DE TOPOGRAFIA</t>
  </si>
  <si>
    <t>1.1</t>
  </si>
  <si>
    <t>1.2</t>
  </si>
  <si>
    <t>1.3</t>
  </si>
  <si>
    <t>1.4</t>
  </si>
  <si>
    <t>1.5</t>
  </si>
  <si>
    <t>2</t>
  </si>
  <si>
    <t>2.1</t>
  </si>
  <si>
    <t>3.1</t>
  </si>
  <si>
    <t>4.1</t>
  </si>
  <si>
    <t>4.2</t>
  </si>
  <si>
    <t>5.1</t>
  </si>
  <si>
    <t>6.1</t>
  </si>
  <si>
    <t>7.1</t>
  </si>
  <si>
    <t>ITEM</t>
  </si>
  <si>
    <t>FONTE</t>
  </si>
  <si>
    <t>DESCRIÇÃO</t>
  </si>
  <si>
    <t>UNID</t>
  </si>
  <si>
    <t>CUSTO UNIT. S/BDI</t>
  </si>
  <si>
    <t>PREÇO UNIT. C/ BDI</t>
  </si>
  <si>
    <t>PREÇO TOTAL C/BDI</t>
  </si>
  <si>
    <t>PESO (%)</t>
  </si>
  <si>
    <t>PLANILHA ORÇAMENTÁRIA</t>
  </si>
  <si>
    <t>Encargos</t>
  </si>
  <si>
    <t>Não Desonerado</t>
  </si>
  <si>
    <t>Valor total de Referência</t>
  </si>
  <si>
    <t>Referências de preço</t>
  </si>
  <si>
    <t>ADMINISTRAÇÃO LOCAL</t>
  </si>
  <si>
    <t>COMPOSIÇÃO</t>
  </si>
  <si>
    <t>3.2</t>
  </si>
  <si>
    <t>3.3</t>
  </si>
  <si>
    <t>Objeto: Reparo de danos decorrentes da chuva no municipio de Santa Luzia/MG</t>
  </si>
  <si>
    <t>UND</t>
  </si>
  <si>
    <t>META</t>
  </si>
  <si>
    <t>MG020-PINHOES</t>
  </si>
  <si>
    <t>ADMINISTRACAO LOCAL - 10,68% - CONFORME ACÓRDÃO TCU 2622/2013-INCLUSIVE  VEICULO PARA FISCALIZACAO</t>
  </si>
  <si>
    <t>SINAPI-I</t>
  </si>
  <si>
    <t>SINAPI</t>
  </si>
  <si>
    <t>SICRO</t>
  </si>
  <si>
    <t>PLACA DE OBRA EM CHAPA GALVANIZADA N.22 - ADESIVADA - AFIXADA COM PEÇAS DE MADEIRA ROLIÇA TRATADA, D=12 A 15 CM</t>
  </si>
  <si>
    <t>ÍNDICE</t>
  </si>
  <si>
    <t>PEDREIRO COM ENCARGOS COMPLEMENTARES</t>
  </si>
  <si>
    <t>SERVENTE COM ENCARGOS COMPLEMENTARES</t>
  </si>
  <si>
    <t xml:space="preserve">MADEIRA ROLICA TRATADA, D = 12 A 15 CM, H = 3,00 M, EM EUCALIPTO OU EQUIVALENTE DA REGIAO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</si>
  <si>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PLACA DE OBRA (PARA CONSTRUCAO CIVIL) EM CHAPA GALVANIZADA *N. 22*, ADESIVADA, DE *2,4 X 1,2* M (SEM POSTES PARA FIXACAO)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</si>
  <si>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PROTEÇAO COM TELA TAPUME LARANJA - INCLUSIVE BASE - PEÇA 5 X 5 CM  EM PINUS OU EQUIVALENTE DA REGIÃO</t>
  </si>
  <si>
    <t>CONCRETO FCK = 15MPA, TRAÇO 1:3,4:3,5 (EM MASSA SECA DE CIMENTO/ AREIA MÉDIA/ BRITA 1) - PREPARO MANUAL. AF_05/2021</t>
  </si>
  <si>
    <t>FABRICAÇÃO, MONTAGEM E DESMONTAGEM DE FÔRMA PARA SAPATA, EM CHAPA DE MADEIRA COMPENSADA RESINADA, E=17 MM, 4 UTILIZAÇÕES. AF_06/2017</t>
  </si>
  <si>
    <t xml:space="preserve">CAIBRO 5 X 5 CM EM PINUS, MISTA OU EQUIVALENTE DA REGIAO - BRUTA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</si>
  <si>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TELA PLASTICA LARANJA, TIPO TAPUME PARA SINALIZACAO, MALHA RETANGULAR, ROLO 1.20 X 50 M (L X C)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</si>
  <si>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CP-03</t>
  </si>
  <si>
    <t>EXECUÇÃO DE SARJETA DE CONCRETO USINADO, MOLDADA IN LOCO EM TRECHO RETO, 45 CM BASE X 10 CM ALTURA. AF_06/2016</t>
  </si>
  <si>
    <t>ASSENTAMENTO DE GUIA (MEIO-FIO) EM TRECHO RETO, CONFECCIONADA EM CONCRETO PRÉ-FABRICADO, DIMENSÕES 100X15X13X20 CM (COMPRIMENTO X BASE INFERIOR X BASE SUPERIOR X ALTURA), PARA URBANIZAÇÃO INTERNA DE EMPREENDIMENTOS. AF_06/2016_P</t>
  </si>
  <si>
    <t>LOCACAO DE CONTAINER 2,30 X 4,30 M, ALT. 2,50 M, PARA SANITARIO, COM 3 BACIAS, 4 CHUVEIROS, 1 LAVATORIO E 1 MICTORIO (NAO INCLUI MOBILIZACAO/DESMOBILIZACAO)</t>
  </si>
  <si>
    <t>Cavalete em polietileno zebrado com faixa refletiva - H = 1,00 m - utilização de 600 ciclos - fornecimento, 01 implantação e 01retirada diária</t>
  </si>
  <si>
    <t>un.dia</t>
  </si>
  <si>
    <t>Cone plástico para canalização de trânsito - utilização de 150 ciclos - fornecimento, 01 implantação e 01 retirada diária</t>
  </si>
  <si>
    <t>TRANSPORTE COM CAMINHÃO BASCULANTE DE 10 M³, EM VIA URBANA PAVIMENTADA, DMT ATÉ 30 KM (UNIDADE: M3XKM). AF_07/2020</t>
  </si>
  <si>
    <t>M3XKM</t>
  </si>
  <si>
    <t xml:space="preserve"> ESCAVAÇÃO VERTICAL A CÉU ABERTO, EM OBRAS DE INFRAESTRUTURA, INCLUINDO CARGA, DESCARGA E TRANSPORTE, EM SOLO DE 1ª CATEGORIA COM ESCAVADEIRA HIDRÁULICA (CAÇAMBA: 1,2 M³ / 155HP), FROTA DE 4 CAMINHÕES BASCULANTES DE 10 M³, DMT ATÉ 1 KM</t>
  </si>
  <si>
    <t xml:space="preserve"> REATERRO MECANIZADO DE VALA COM ESCAVADEIRA HIDRÁULICA (CAPACIDADE DA CAÇAMBA: 0,8 M³ / POTÊNCIA: 111 HP), LARGURA ATÉ 1,5 M, PROFUNDIDADE DE 1,5 A 3,0 M, COM SOLO DE 1ª CATEGORIA EM LOCAIS COM ALTO NÍVEL DE INTERFERÊNCIA. AF_04/2016</t>
  </si>
  <si>
    <t>Gabião caixa 2 x 1 x 1,00 m Zn/Al - D = 2,7 mm - pedra de mão comercial - fornecimento e assentamento</t>
  </si>
  <si>
    <t>Gabião colchão espessura 0,30 m - Zn/Al + PVC - D = 2,0 mm - pedra de mão comercial - fornecimento e assentamento</t>
  </si>
  <si>
    <t>U</t>
  </si>
  <si>
    <t>MÊS</t>
  </si>
  <si>
    <t>SINAPI 06/22, SICRO 04/22</t>
  </si>
  <si>
    <t>PLACA DE OBRA EM CHAPA GALVANIZADA N.22 - ADESIVADA - AFIXADA COM PEÇAS DE MADEIRA ROLIÇA TRATADA - D=12 A 15 CM</t>
  </si>
  <si>
    <t>TOPOGRAFIA</t>
  </si>
  <si>
    <t>TRABALHOS EM TERRA</t>
  </si>
  <si>
    <t>CONTENÇÕES</t>
  </si>
  <si>
    <t>DRENAGEM</t>
  </si>
  <si>
    <t>SERVIÇOS COMPLEMENTARES</t>
  </si>
  <si>
    <t>DISCRIMINAÇÃO</t>
  </si>
  <si>
    <t>VALOR</t>
  </si>
  <si>
    <t>DIA</t>
  </si>
  <si>
    <t>% SIMPLES</t>
  </si>
  <si>
    <t>R$ SIMPLES</t>
  </si>
  <si>
    <t>% ACUMULADO</t>
  </si>
  <si>
    <t>R$ ACUMULADO</t>
  </si>
  <si>
    <t>Cronograma FÍsico-Financeiro - MG020-PINHÕES</t>
  </si>
  <si>
    <t>RT AMBIENTAL LTDA</t>
  </si>
  <si>
    <t>CNPJ: 08.697.901/0001-96</t>
  </si>
  <si>
    <t>Cristiano Mendonça de Novaes</t>
  </si>
  <si>
    <t>CPF: 006.488.636-03</t>
  </si>
  <si>
    <t>Diretor Presidente</t>
  </si>
  <si>
    <t>Contagem, 13 de junho de 2023</t>
  </si>
  <si>
    <t>M0771</t>
  </si>
  <si>
    <t>Cavalete em polietileno zebrado com faixa refletiva</t>
  </si>
  <si>
    <t>un</t>
  </si>
  <si>
    <t>5914655</t>
  </si>
  <si>
    <t>Cavalete em polietileno zebrado com faixa refletiva - Caminhão carroceria 15 t</t>
  </si>
  <si>
    <t>t</t>
  </si>
  <si>
    <t>M0047</t>
  </si>
  <si>
    <t>Cone de sinalização em polietileno - H = 75 cm e base quadrada de 40 x 40 cm</t>
  </si>
  <si>
    <t>Cone de sinalização em polietileno - H = 75 cm e base quadrada de 40 x 40 cm - Caminhão carroceria 15 t</t>
  </si>
  <si>
    <t>P9821</t>
  </si>
  <si>
    <t>Pedreiro</t>
  </si>
  <si>
    <t>P9824</t>
  </si>
  <si>
    <t>Servente</t>
  </si>
  <si>
    <t>M0231</t>
  </si>
  <si>
    <t>Gabião tipo caixa em liga de zinco e alumínio de malha hexagonal - C = 2,00 m, L = 1,00 m e H = 1,00 m</t>
  </si>
  <si>
    <t>M1097</t>
  </si>
  <si>
    <t>Pedra de mão ou rachão</t>
  </si>
  <si>
    <t>m³</t>
  </si>
  <si>
    <t>5914647</t>
  </si>
  <si>
    <t>Gabião tipo caixa em liga de zinco e alumínio de malha hexagonal - C = 2,00 m, L = 1,00 m e H = 1,00 m - Caminhão carroceria 15 t</t>
  </si>
  <si>
    <t>Pedra de mão ou rachão - Caminhão basculante 10 m³</t>
  </si>
  <si>
    <t>E9526</t>
  </si>
  <si>
    <t>Retroescavadeira de pneus com capacidade de 0,76 m³ - 58 kW</t>
  </si>
  <si>
    <t>CHP</t>
  </si>
  <si>
    <t>CHI</t>
  </si>
  <si>
    <t>M0236</t>
  </si>
  <si>
    <t>Gabião tipo colchão em liga de zinco e alumínio revestido com polímero de malha hexagonal - E = 0,30 m</t>
  </si>
  <si>
    <t>m²</t>
  </si>
  <si>
    <t>Gabião tipo colchão em liga de zinco e alumínio revestido com polímero de malha hexagonal - E = 0,30 m - Caminhão carroceria 15 t</t>
  </si>
  <si>
    <t>chp</t>
  </si>
  <si>
    <t>h</t>
  </si>
  <si>
    <t>m</t>
  </si>
  <si>
    <t>ESCAVADEIRA HIDRÁULICA SOBRE ESTEIRAS, CAÇAMBA 1,20 M3, PESO OPERACIONAL 21 T, POTÊNCIA BRUTA 155 HP - CHP DIURNO. AF_06/2014</t>
  </si>
  <si>
    <t>ESCAVADEIRA HIDRÁULICA SOBRE ESTEIRAS, CAÇAMBA 1,20 M3, PESO OPERACIONAL 21 T, POTÊNCIA BRUTA 155 HP - CHI DIURNO. AF_06/2014</t>
  </si>
  <si>
    <t>CAMINHÃO BASCULANTE 10 M3, TRUCADO CABINE SIMPLES, PESO BRUTO TOTAL 23.000 KG, CARGA ÚTIL MÁXIMA 15.935 KG, DISTÂNCIA ENTRE EIXOS 4,80 M, POTÊNCIA 230 CV INCLUSIVE CAÇAMBA METÁLICA - CHP DIURNO. AF_06/2014</t>
  </si>
  <si>
    <t>CAMINHÃO BASCULANTE 10 M3, TRUCADO CABINE SIMPLES, PESO BRUTO TOTAL 23.000 KG, CARGA ÚTIL MÁXIMA 15.935 KG, DISTÂNCIA ENTRE EIXOS 4,80 M, POTÊNCIA 230 CV INCLUSIVE CAÇAMBA METÁLICA - CHI DIURNO. AF_06/2014</t>
  </si>
  <si>
    <t>ESCAVADEIRA HIDRÁULICA SOBRE ESTEIRAS, CAÇAMBA 0,80 M3, PESO OPERACIONAL 17 T, POTENCIA BRUTA 111 HP - CHP DIURNO. AF_06/2014</t>
  </si>
  <si>
    <t>ESCAVADEIRA HIDRÁULICA SOBRE ESTEIRAS, CAÇAMBA 0,80 M3, PESO OPERACIONAL 17 T, POTENCIA BRUTA 111 HP - CHI DIURNO. AF_06/2014</t>
  </si>
  <si>
    <t>COMPACTADOR DE SOLOS DE PERCUSSÃO (SOQUETE) COM MOTOR A GASOLINA 4 TEMPOS, POTÊNCIA 4 CV - CHP DIURNO. AF_08/2015</t>
  </si>
  <si>
    <t>COMPACTADOR DE SOLOS DE PERCUSSÃO (SOQUETE) COM MOTOR A GASOLINA 4 TEMPOS, POTÊNCIA 4 CV - CHI DIURNO. AF_08/2015</t>
  </si>
  <si>
    <t>UMIDIFICAÇÃO DE MATERIAL PARA VALAS COM CAMINHÃO PIPA 10000L. AF_11/2016</t>
  </si>
  <si>
    <t>AREIA MEDIA - POSTO JAZIDA/FORNECEDOR (RETIRADO NA JAZIDA, SEM TRANSPORTE)</t>
  </si>
  <si>
    <t>SARRAFO *2,5 X 7,5* CM EM PINUS, MISTA OU EQUIVALENTE DA REGIAO - BRUTA</t>
  </si>
  <si>
    <t>TABUA NAO APARELHADA *2,5 X 30* CM, EM MACARANDUBA, ANGELIM OU EQUIVALENTE DA REGIAO - BRUTA</t>
  </si>
  <si>
    <t>CONCRETO USINADO BOMBEAVEL, CLASSE DE RESISTENCIA C20, COM BRITA 0 E 1, SLUMP = 100 +/- 20 MM, EXCLUI SERVICO DE BOMBEAMENTO (NBR 8953)</t>
  </si>
  <si>
    <t>MEIO-FIO OU GUIA DE CONCRETO, PRE-MOLDADO, COMP 1 M, *30 X 12/15* CM (H X L1/L2)</t>
  </si>
  <si>
    <t>ARGAMASSA TRAÇO 1:3 (EM VOLUME DE CIMENTO E AREIA MÉDIA ÚMIDA), PREPARO MANUAL. AF_08/2019</t>
  </si>
  <si>
    <t>Composições analíticas</t>
  </si>
  <si>
    <t xml:space="preserve">DEMONSTRATIVO DOS ENCARGOS SOCIAIS - OBRAS DE EDIFICAÇÃO </t>
  </si>
  <si>
    <t>MINAS GERAIS</t>
  </si>
  <si>
    <t>VIGÊNCIA A PARTIR DE 12/2022</t>
  </si>
  <si>
    <t>ENCARGOS SOCIAIS SOBRE A MÃO DE OBRA</t>
  </si>
  <si>
    <t>COM DESONERAÇÃO</t>
  </si>
  <si>
    <t>SEM DESONERAÇÃO</t>
  </si>
  <si>
    <t>HORISTA
%</t>
  </si>
  <si>
    <t>MENSALISTA
%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</si>
  <si>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</si>
  <si>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</si>
  <si>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</si>
  <si>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</si>
  <si>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</si>
  <si>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</si>
  <si>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</si>
  <si>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</si>
  <si>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</si>
  <si>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</si>
  <si>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</si>
  <si>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</si>
  <si>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</si>
  <si>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</si>
  <si>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</si>
  <si>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</si>
  <si>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</si>
  <si>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</si>
  <si>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</si>
  <si>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</si>
  <si>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Total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</si>
  <si>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</si>
  <si>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</si>
  <si>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</si>
  <si>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</si>
  <si>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</si>
  <si>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</si>
  <si>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</si>
  <si>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</si>
  <si>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</si>
  <si>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</si>
  <si>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</si>
  <si>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</si>
  <si>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</si>
  <si>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</si>
  <si>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</si>
  <si>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</si>
  <si>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</si>
  <si>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</si>
  <si>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</si>
  <si>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</si>
  <si>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</si>
  <si>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</si>
  <si>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</si>
  <si>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</si>
  <si>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</si>
  <si>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</si>
  <si>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</si>
  <si>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</si>
  <si>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</si>
  <si>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</si>
  <si>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</si>
  <si>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</si>
  <si>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</si>
  <si>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</si>
  <si>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</si>
  <si>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</si>
  <si>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</si>
  <si>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Reincidência de Grupo A sobre Grupo B</t>
  </si>
  <si>
    <t>D2</t>
  </si>
  <si>
    <t>Reincidência de Grupo A sobre Aviso Prévio Trabalhado e Reincidência do FGTS sobre Aviso Prévio Indenizado</t>
  </si>
  <si>
    <t>D</t>
  </si>
  <si>
    <t>TOTAL (A+B+C+D)</t>
  </si>
  <si>
    <t>Fonte: Informação Di as de Chuva – INMET</t>
  </si>
  <si>
    <t>Fonte SINAPI:</t>
  </si>
  <si>
    <t>DEMONSTRATIVO DOS ENCARGOS SOCIAIS - OBRAS RODOVIÁRIAS</t>
  </si>
  <si>
    <t>SALÁRIO EDUCAÇÃO</t>
  </si>
  <si>
    <t>RAT-RISTCO DE ACIDENTE TRABALHO X FAT - FATOR ACIDENTÁRIO DE PREVENÇÃO</t>
  </si>
  <si>
    <t>REPOUSO SEMANAL</t>
  </si>
  <si>
    <t>FÉRIAS</t>
  </si>
  <si>
    <t>FERIADOS</t>
  </si>
  <si>
    <t>FALTAS JUSTIFICADAS</t>
  </si>
  <si>
    <t>AUXÍLIO ENFERMIDADE E ACID. TRABALHO</t>
  </si>
  <si>
    <t>DESCANSO PATERNIDADE</t>
  </si>
  <si>
    <t>13º SALÁRIO</t>
  </si>
  <si>
    <t>MULTA SOBRE FGTS (s/ justa causa)</t>
  </si>
  <si>
    <t>MULTA S/ FGTS-ADICIONAL (s/ justa causa)</t>
  </si>
  <si>
    <t>AVISO PRÉVIO INDEZINADO</t>
  </si>
  <si>
    <t>ACICIONAL A.P. (1/12 s/ férias e 13º Salário)</t>
  </si>
  <si>
    <t>INDENIZAÇÃO ADICIONAL</t>
  </si>
  <si>
    <t>REINCIDÊNCIA DE GRUPO A SOBRE GRUPO B</t>
  </si>
  <si>
    <t>REINCIDÊNCIA FGTS S/ADIC. A.P. NO 13º SALÁRIO E 1/3 FÉRIAS</t>
  </si>
  <si>
    <t>REINCIDÊNCIA DO FGTS S/ADIC. A.P. NO 13º SALÁRIO E 1/3 FÉRIAS - ADICIONAL</t>
  </si>
  <si>
    <t>LICENÇA MATERNIDADE</t>
  </si>
</sst>
</file>

<file path=xl/styles.xml><?xml version="1.0" encoding="utf-8"?>
<styleSheet xmlns="http://schemas.openxmlformats.org/spreadsheetml/2006/main">
  <numFmts count="2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\ _P_t_s_-;\-* #,##0\ _P_t_s_-;_-* &quot;-&quot;\ _P_t_s_-;_-@_-"/>
    <numFmt numFmtId="165" formatCode="_-* #,##0.00\ _P_t_s_-;\-* #,##0.00\ _P_t_s_-;_-* &quot;-&quot;??\ _P_t_s_-;_-@_-"/>
    <numFmt numFmtId="166" formatCode="_-&quot;R$ &quot;* #,##0.00_-;&quot;-R$ &quot;* #,##0.00_-;_-&quot;R$ &quot;* \-??_-;_-@_-"/>
    <numFmt numFmtId="167" formatCode="_-* #,##0\ &quot;Pts&quot;_-;\-* #,##0\ &quot;Pts&quot;_-;_-* &quot;-&quot;\ &quot;Pts&quot;_-;_-@_-"/>
    <numFmt numFmtId="168" formatCode="_-* #,##0.00\ &quot;Pts&quot;_-;\-* #,##0.00\ &quot;Pts&quot;_-;_-* &quot;-&quot;??\ &quot;Pts&quot;_-;_-@_-"/>
    <numFmt numFmtId="169" formatCode="_(* #,##0.00_);_(* \(#,##0.00\);_(* \-??_);_(@_)"/>
    <numFmt numFmtId="170" formatCode="_(* #,##0.00_);_(* \(#,##0.00\);_(* &quot;-&quot;??_);_(@_)"/>
    <numFmt numFmtId="171" formatCode="_-* #,##0.00_-;\-* #,##0.00_-;_-* \-??_-;_-@_-"/>
    <numFmt numFmtId="172" formatCode="_(&quot;R$ &quot;* #,##0.00_);_(&quot;R$ &quot;* \(#,##0.00\);_(&quot;R$ &quot;* &quot;-&quot;??_);_(@_)"/>
    <numFmt numFmtId="173" formatCode="_([$€-2]* #,##0.00_);_([$€-2]* \(#,##0.00\);_([$€-2]* \-??_)"/>
    <numFmt numFmtId="174" formatCode="_([$€]* #,##0.00_);_([$€]* \(#,##0.00\);_([$€]* &quot;-&quot;??_);_(@_)"/>
    <numFmt numFmtId="175" formatCode="General_)"/>
    <numFmt numFmtId="176" formatCode="[$-416]mmm\-yy;@"/>
    <numFmt numFmtId="177" formatCode="&quot;R$ &quot;#,##0_);\(&quot;R$ &quot;#,##0\)"/>
    <numFmt numFmtId="178" formatCode="_-[$R$-416]\ * #,##0.00_-;\-[$R$-416]\ * #,##0.00_-;_-[$R$-416]\ * &quot;-&quot;??_-;_-@_-"/>
    <numFmt numFmtId="179" formatCode="_-&quot;R$&quot;* #,##0.00_-;\-&quot;R$&quot;* #,##0.00_-;_-&quot;R$&quot;* &quot;-&quot;??_-;_-@_-"/>
    <numFmt numFmtId="180" formatCode="0.000000"/>
  </numFmts>
  <fonts count="6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9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b/>
      <sz val="18"/>
      <color indexed="56"/>
      <name val="Cambria"/>
      <family val="2"/>
      <charset val="1"/>
    </font>
    <font>
      <sz val="10"/>
      <name val="Courier New"/>
      <family val="3"/>
      <charset val="1"/>
    </font>
    <font>
      <sz val="10"/>
      <name val="Courier"/>
      <family val="3"/>
    </font>
    <font>
      <sz val="8"/>
      <name val="Arial"/>
      <family val="2"/>
      <charset val="1"/>
    </font>
    <font>
      <sz val="14"/>
      <name val="Arial"/>
      <family val="2"/>
    </font>
    <font>
      <b/>
      <sz val="8"/>
      <name val="Times New Roman"/>
      <family val="1"/>
    </font>
    <font>
      <b/>
      <sz val="10"/>
      <color indexed="53"/>
      <name val="Arial Black"/>
      <family val="2"/>
      <charset val="1"/>
    </font>
    <font>
      <sz val="11"/>
      <color rgb="FF000000"/>
      <name val="Calibri"/>
      <family val="2"/>
      <charset val="1"/>
    </font>
    <font>
      <b/>
      <sz val="15"/>
      <color indexed="48"/>
      <name val="Calibri"/>
      <family val="2"/>
      <charset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2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i/>
      <sz val="16"/>
      <color theme="1"/>
      <name val="Times New Roman"/>
      <family val="1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Arial"/>
      <family val="1"/>
    </font>
    <font>
      <b/>
      <sz val="10"/>
      <name val="Arial"/>
      <family val="1"/>
    </font>
  </fonts>
  <fills count="56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8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31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8C8C8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CDB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medium">
        <color rgb="FFDA9694"/>
      </left>
      <right style="medium">
        <color rgb="FFDA9694"/>
      </right>
      <top style="medium">
        <color rgb="FFDA9694"/>
      </top>
      <bottom style="medium">
        <color rgb="FFDA9694"/>
      </bottom>
      <diagonal/>
    </border>
  </borders>
  <cellStyleXfs count="85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3" borderId="0" applyNumberFormat="0" applyBorder="0" applyAlignment="0" applyProtection="0"/>
    <xf numFmtId="0" fontId="5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6" fillId="2" borderId="0" applyNumberFormat="0" applyBorder="0" applyAlignment="0" applyProtection="0"/>
    <xf numFmtId="0" fontId="7" fillId="11" borderId="8" applyNumberFormat="0" applyAlignment="0" applyProtection="0"/>
    <xf numFmtId="0" fontId="8" fillId="12" borderId="9" applyNumberFormat="0" applyAlignment="0" applyProtection="0"/>
    <xf numFmtId="0" fontId="9" fillId="0" borderId="10" applyNumberFormat="0" applyFill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2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10" fillId="3" borderId="8" applyNumberFormat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6" borderId="0" applyNumberFormat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3" fillId="0" borderId="0" applyFill="0" applyBorder="0" applyAlignment="0" applyProtection="0"/>
    <xf numFmtId="44" fontId="3" fillId="0" borderId="0" quotePrefix="1" applyFont="0" applyFill="0" applyBorder="0" applyAlignment="0">
      <protection locked="0"/>
    </xf>
    <xf numFmtId="4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3" fillId="6" borderId="0" applyNumberFormat="0" applyBorder="0" applyAlignment="0" applyProtection="0"/>
    <xf numFmtId="0" fontId="3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5" borderId="11" applyNumberFormat="0" applyAlignment="0" applyProtection="0"/>
    <xf numFmtId="9" fontId="3" fillId="0" borderId="0" applyFont="0" applyFill="0" applyBorder="0" applyAlignment="0" applyProtection="0"/>
    <xf numFmtId="9" fontId="3" fillId="0" borderId="0" applyFill="0" applyBorder="0" applyAlignment="0" applyProtection="0"/>
    <xf numFmtId="9" fontId="3" fillId="0" borderId="0" applyFill="0" applyBorder="0" applyAlignment="0" applyProtection="0"/>
    <xf numFmtId="0" fontId="15" fillId="11" borderId="12" applyNumberFormat="0" applyAlignment="0" applyProtection="0"/>
    <xf numFmtId="169" fontId="3" fillId="0" borderId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6" fillId="17" borderId="13">
      <alignment wrapText="1"/>
    </xf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7" applyNumberFormat="0" applyFill="0" applyAlignment="0" applyProtection="0"/>
    <xf numFmtId="171" fontId="3" fillId="0" borderId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24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170" fontId="27" fillId="0" borderId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6" fillId="23" borderId="0" applyNumberFormat="0" applyBorder="0" applyAlignment="0" applyProtection="0"/>
    <xf numFmtId="0" fontId="6" fillId="23" borderId="0" applyNumberFormat="0" applyBorder="0" applyAlignment="0" applyProtection="0"/>
    <xf numFmtId="0" fontId="6" fillId="23" borderId="0" applyNumberFormat="0" applyBorder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7" fillId="35" borderId="52" applyNumberFormat="0" applyAlignment="0" applyProtection="0"/>
    <xf numFmtId="0" fontId="8" fillId="36" borderId="9" applyNumberFormat="0" applyAlignment="0" applyProtection="0"/>
    <xf numFmtId="0" fontId="8" fillId="36" borderId="9" applyNumberFormat="0" applyAlignment="0" applyProtection="0"/>
    <xf numFmtId="0" fontId="8" fillId="36" borderId="9" applyNumberFormat="0" applyAlignment="0" applyProtection="0"/>
    <xf numFmtId="0" fontId="9" fillId="0" borderId="10" applyNumberFormat="0" applyFill="0" applyAlignment="0" applyProtection="0"/>
    <xf numFmtId="0" fontId="9" fillId="0" borderId="10" applyNumberFormat="0" applyFill="0" applyAlignment="0" applyProtection="0"/>
    <xf numFmtId="0" fontId="9" fillId="0" borderId="10" applyNumberFormat="0" applyFill="0" applyAlignment="0" applyProtection="0"/>
    <xf numFmtId="0" fontId="5" fillId="37" borderId="0" applyNumberFormat="0" applyBorder="0" applyAlignment="0" applyProtection="0"/>
    <xf numFmtId="0" fontId="5" fillId="37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40" borderId="0" applyNumberFormat="0" applyBorder="0" applyAlignment="0" applyProtection="0"/>
    <xf numFmtId="0" fontId="5" fillId="40" borderId="0" applyNumberFormat="0" applyBorder="0" applyAlignment="0" applyProtection="0"/>
    <xf numFmtId="0" fontId="5" fillId="40" borderId="0" applyNumberFormat="0" applyBorder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0" fontId="10" fillId="26" borderId="52" applyNumberFormat="0" applyAlignment="0" applyProtection="0"/>
    <xf numFmtId="173" fontId="27" fillId="0" borderId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Border="0" applyProtection="0"/>
    <xf numFmtId="9" fontId="28" fillId="0" borderId="0" applyBorder="0" applyProtection="0"/>
    <xf numFmtId="9" fontId="28" fillId="0" borderId="0"/>
    <xf numFmtId="0" fontId="29" fillId="0" borderId="0"/>
    <xf numFmtId="0" fontId="30" fillId="0" borderId="0"/>
    <xf numFmtId="0" fontId="4" fillId="41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31" fillId="0" borderId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175" fontId="32" fillId="0" borderId="0"/>
    <xf numFmtId="0" fontId="1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1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3" fillId="43" borderId="53" applyNumberFormat="0" applyFont="0" applyAlignment="0" applyProtection="0"/>
    <xf numFmtId="0" fontId="3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3" fillId="43" borderId="53" applyNumberFormat="0" applyFont="0" applyAlignment="0" applyProtection="0"/>
    <xf numFmtId="0" fontId="3" fillId="43" borderId="53" applyNumberFormat="0" applyFont="0" applyAlignment="0" applyProtection="0"/>
    <xf numFmtId="0" fontId="3" fillId="43" borderId="53" applyNumberFormat="0" applyFont="0" applyAlignment="0" applyProtection="0"/>
    <xf numFmtId="0" fontId="3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4" fillId="43" borderId="53" applyNumberFormat="0" applyFont="0" applyAlignment="0" applyProtection="0"/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0" fontId="26" fillId="44" borderId="54" applyNumberFormat="0" applyFont="0" applyBorder="0" applyAlignment="0" applyProtection="0">
      <alignment horizontal="center"/>
    </xf>
    <xf numFmtId="9" fontId="3" fillId="0" borderId="0" applyFont="0" applyFill="0" applyBorder="0" applyAlignment="0" applyProtection="0"/>
    <xf numFmtId="0" fontId="35" fillId="0" borderId="55" applyNumberFormat="0" applyFont="0" applyBorder="0" applyAlignment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15" fillId="35" borderId="56" applyNumberFormat="0" applyAlignment="0" applyProtection="0"/>
    <xf numFmtId="0" fontId="36" fillId="0" borderId="0" applyNumberFormat="0" applyBorder="0" applyProtection="0">
      <alignment horizontal="left"/>
    </xf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37" fillId="0" borderId="0"/>
    <xf numFmtId="0" fontId="3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57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40" fillId="0" borderId="58" applyNumberFormat="0" applyFill="0" applyAlignment="0" applyProtection="0"/>
    <xf numFmtId="0" fontId="40" fillId="0" borderId="58" applyNumberFormat="0" applyFill="0" applyAlignment="0" applyProtection="0"/>
    <xf numFmtId="0" fontId="40" fillId="0" borderId="58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4" fontId="43" fillId="45" borderId="2">
      <alignment horizontal="right" vertical="center"/>
    </xf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32" fillId="0" borderId="0" applyFont="0" applyFill="0" applyBorder="0" applyAlignment="0" applyProtection="0"/>
    <xf numFmtId="169" fontId="3" fillId="0" borderId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11" borderId="52" applyNumberFormat="0" applyAlignment="0" applyProtection="0"/>
    <xf numFmtId="0" fontId="10" fillId="3" borderId="52" applyNumberFormat="0" applyAlignment="0" applyProtection="0"/>
    <xf numFmtId="44" fontId="1" fillId="0" borderId="0" applyFont="0" applyFill="0" applyBorder="0" applyAlignment="0" applyProtection="0"/>
    <xf numFmtId="0" fontId="3" fillId="0" borderId="0"/>
    <xf numFmtId="0" fontId="14" fillId="0" borderId="0"/>
    <xf numFmtId="0" fontId="1" fillId="0" borderId="0"/>
    <xf numFmtId="0" fontId="51" fillId="0" borderId="0"/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0" fontId="26" fillId="44" borderId="13" applyNumberFormat="0" applyFont="0" applyBorder="0" applyAlignment="0" applyProtection="0">
      <alignment horizontal="center"/>
    </xf>
    <xf numFmtId="9" fontId="1" fillId="0" borderId="0" applyFont="0" applyFill="0" applyBorder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11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0" fontId="15" fillId="35" borderId="88" applyNumberFormat="0" applyAlignment="0" applyProtection="0"/>
    <xf numFmtId="43" fontId="1" fillId="0" borderId="0" applyFont="0" applyFill="0" applyBorder="0" applyAlignment="0" applyProtection="0"/>
    <xf numFmtId="0" fontId="16" fillId="17" borderId="80">
      <alignment wrapText="1"/>
    </xf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90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2" fillId="0" borderId="0"/>
    <xf numFmtId="44" fontId="52" fillId="0" borderId="0" applyFont="0" applyFill="0" applyBorder="0" applyAlignment="0" applyProtection="0"/>
    <xf numFmtId="0" fontId="60" fillId="51" borderId="0" applyNumberFormat="0" applyBorder="0" applyAlignment="0" applyProtection="0"/>
    <xf numFmtId="0" fontId="66" fillId="0" borderId="0"/>
  </cellStyleXfs>
  <cellXfs count="375">
    <xf numFmtId="0" fontId="0" fillId="0" borderId="0" xfId="0"/>
    <xf numFmtId="0" fontId="3" fillId="0" borderId="0" xfId="42"/>
    <xf numFmtId="0" fontId="44" fillId="0" borderId="0" xfId="0" applyFont="1" applyAlignment="1">
      <alignment vertical="center"/>
    </xf>
    <xf numFmtId="178" fontId="44" fillId="0" borderId="0" xfId="0" applyNumberFormat="1" applyFont="1" applyAlignment="1">
      <alignment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 wrapText="1"/>
    </xf>
    <xf numFmtId="43" fontId="44" fillId="0" borderId="0" xfId="1" applyFont="1" applyAlignment="1">
      <alignment horizontal="center" vertical="center"/>
    </xf>
    <xf numFmtId="44" fontId="44" fillId="0" borderId="0" xfId="82" applyFont="1" applyAlignment="1">
      <alignment horizontal="center" vertical="center"/>
    </xf>
    <xf numFmtId="44" fontId="44" fillId="0" borderId="0" xfId="82" applyFont="1" applyAlignment="1">
      <alignment vertical="center"/>
    </xf>
    <xf numFmtId="49" fontId="44" fillId="0" borderId="54" xfId="0" applyNumberFormat="1" applyFont="1" applyBorder="1" applyAlignment="1">
      <alignment horizontal="center" vertical="center"/>
    </xf>
    <xf numFmtId="49" fontId="44" fillId="0" borderId="54" xfId="0" applyNumberFormat="1" applyFont="1" applyBorder="1" applyAlignment="1">
      <alignment horizontal="left" vertical="center" wrapText="1"/>
    </xf>
    <xf numFmtId="0" fontId="44" fillId="0" borderId="54" xfId="0" applyFont="1" applyBorder="1" applyAlignment="1">
      <alignment horizontal="center" vertical="center" wrapText="1"/>
    </xf>
    <xf numFmtId="4" fontId="44" fillId="0" borderId="54" xfId="0" applyNumberFormat="1" applyFont="1" applyBorder="1" applyAlignment="1">
      <alignment vertical="center" wrapText="1"/>
    </xf>
    <xf numFmtId="44" fontId="44" fillId="0" borderId="54" xfId="82" applyFont="1" applyFill="1" applyBorder="1" applyAlignment="1">
      <alignment horizontal="right" vertical="center" wrapText="1"/>
    </xf>
    <xf numFmtId="49" fontId="44" fillId="0" borderId="66" xfId="0" applyNumberFormat="1" applyFont="1" applyBorder="1" applyAlignment="1">
      <alignment horizontal="center" vertical="center"/>
    </xf>
    <xf numFmtId="10" fontId="44" fillId="0" borderId="67" xfId="780" applyNumberFormat="1" applyFont="1" applyFill="1" applyBorder="1" applyAlignment="1">
      <alignment horizontal="right" vertical="center" wrapText="1"/>
    </xf>
    <xf numFmtId="0" fontId="46" fillId="46" borderId="63" xfId="0" applyFont="1" applyFill="1" applyBorder="1" applyAlignment="1">
      <alignment horizontal="center" vertical="center"/>
    </xf>
    <xf numFmtId="0" fontId="46" fillId="46" borderId="64" xfId="0" applyFont="1" applyFill="1" applyBorder="1" applyAlignment="1">
      <alignment horizontal="center" vertical="center"/>
    </xf>
    <xf numFmtId="0" fontId="46" fillId="46" borderId="64" xfId="0" applyFont="1" applyFill="1" applyBorder="1" applyAlignment="1">
      <alignment horizontal="center" vertical="center" wrapText="1"/>
    </xf>
    <xf numFmtId="43" fontId="46" fillId="46" borderId="64" xfId="1" applyFont="1" applyFill="1" applyBorder="1" applyAlignment="1">
      <alignment horizontal="center" vertical="center"/>
    </xf>
    <xf numFmtId="44" fontId="46" fillId="46" borderId="64" xfId="82" applyFont="1" applyFill="1" applyBorder="1" applyAlignment="1">
      <alignment horizontal="center" vertical="center" wrapText="1"/>
    </xf>
    <xf numFmtId="49" fontId="46" fillId="47" borderId="54" xfId="0" applyNumberFormat="1" applyFont="1" applyFill="1" applyBorder="1" applyAlignment="1">
      <alignment horizontal="center" vertical="center"/>
    </xf>
    <xf numFmtId="49" fontId="46" fillId="47" borderId="54" xfId="0" applyNumberFormat="1" applyFont="1" applyFill="1" applyBorder="1" applyAlignment="1">
      <alignment horizontal="left" vertical="center" wrapText="1"/>
    </xf>
    <xf numFmtId="0" fontId="46" fillId="47" borderId="54" xfId="0" applyFont="1" applyFill="1" applyBorder="1" applyAlignment="1">
      <alignment horizontal="center" vertical="center" wrapText="1"/>
    </xf>
    <xf numFmtId="4" fontId="46" fillId="47" borderId="54" xfId="0" applyNumberFormat="1" applyFont="1" applyFill="1" applyBorder="1" applyAlignment="1">
      <alignment horizontal="center" vertical="center" wrapText="1"/>
    </xf>
    <xf numFmtId="44" fontId="46" fillId="47" borderId="54" xfId="82" applyFont="1" applyFill="1" applyBorder="1" applyAlignment="1">
      <alignment horizontal="right" vertical="center" wrapText="1"/>
    </xf>
    <xf numFmtId="10" fontId="46" fillId="47" borderId="67" xfId="780" applyNumberFormat="1" applyFont="1" applyFill="1" applyBorder="1" applyAlignment="1">
      <alignment horizontal="right" vertical="center" wrapText="1"/>
    </xf>
    <xf numFmtId="44" fontId="46" fillId="0" borderId="54" xfId="82" applyFont="1" applyBorder="1" applyAlignment="1">
      <alignment horizontal="center" vertical="center"/>
    </xf>
    <xf numFmtId="44" fontId="46" fillId="0" borderId="54" xfId="82" applyFont="1" applyFill="1" applyBorder="1" applyAlignment="1">
      <alignment horizontal="center" vertical="center"/>
    </xf>
    <xf numFmtId="10" fontId="46" fillId="0" borderId="69" xfId="780" applyNumberFormat="1" applyFont="1" applyFill="1" applyBorder="1" applyAlignment="1">
      <alignment horizontal="center" vertical="center"/>
    </xf>
    <xf numFmtId="44" fontId="46" fillId="0" borderId="69" xfId="82" applyFont="1" applyFill="1" applyBorder="1" applyAlignment="1">
      <alignment horizontal="center" vertical="center"/>
    </xf>
    <xf numFmtId="49" fontId="44" fillId="0" borderId="3" xfId="0" applyNumberFormat="1" applyFont="1" applyBorder="1" applyAlignment="1">
      <alignment horizontal="left" vertical="center" wrapText="1"/>
    </xf>
    <xf numFmtId="0" fontId="44" fillId="0" borderId="21" xfId="0" applyFont="1" applyBorder="1"/>
    <xf numFmtId="0" fontId="44" fillId="0" borderId="22" xfId="0" applyFont="1" applyBorder="1"/>
    <xf numFmtId="0" fontId="48" fillId="20" borderId="66" xfId="0" applyFont="1" applyFill="1" applyBorder="1" applyAlignment="1">
      <alignment horizontal="center" vertical="center" wrapText="1"/>
    </xf>
    <xf numFmtId="0" fontId="47" fillId="19" borderId="67" xfId="79" applyFont="1" applyFill="1" applyBorder="1" applyAlignment="1">
      <alignment horizontal="center" vertical="center" wrapText="1"/>
    </xf>
    <xf numFmtId="10" fontId="44" fillId="0" borderId="79" xfId="80" applyNumberFormat="1" applyFont="1" applyFill="1" applyBorder="1"/>
    <xf numFmtId="0" fontId="45" fillId="0" borderId="20" xfId="42" applyFont="1" applyBorder="1"/>
    <xf numFmtId="0" fontId="45" fillId="0" borderId="22" xfId="42" applyFont="1" applyBorder="1"/>
    <xf numFmtId="0" fontId="45" fillId="0" borderId="0" xfId="42" applyFont="1"/>
    <xf numFmtId="0" fontId="45" fillId="0" borderId="31" xfId="42" applyFont="1" applyBorder="1" applyAlignment="1">
      <alignment horizontal="left" vertical="center"/>
    </xf>
    <xf numFmtId="10" fontId="45" fillId="0" borderId="32" xfId="42" applyNumberFormat="1" applyFont="1" applyBorder="1" applyAlignment="1">
      <alignment vertical="center"/>
    </xf>
    <xf numFmtId="0" fontId="45" fillId="0" borderId="33" xfId="42" applyFont="1" applyBorder="1" applyAlignment="1">
      <alignment horizontal="center" vertical="center"/>
    </xf>
    <xf numFmtId="0" fontId="45" fillId="0" borderId="32" xfId="42" applyFont="1" applyBorder="1" applyAlignment="1">
      <alignment horizontal="left" vertical="center"/>
    </xf>
    <xf numFmtId="10" fontId="45" fillId="0" borderId="35" xfId="80" applyNumberFormat="1" applyFont="1" applyFill="1" applyBorder="1" applyAlignment="1" applyProtection="1">
      <alignment vertical="center"/>
      <protection locked="0"/>
    </xf>
    <xf numFmtId="0" fontId="45" fillId="0" borderId="36" xfId="42" applyFont="1" applyBorder="1" applyAlignment="1">
      <alignment horizontal="left" vertical="center"/>
    </xf>
    <xf numFmtId="10" fontId="45" fillId="0" borderId="37" xfId="42" applyNumberFormat="1" applyFont="1" applyBorder="1" applyAlignment="1">
      <alignment vertical="center"/>
    </xf>
    <xf numFmtId="0" fontId="45" fillId="0" borderId="38" xfId="42" applyFont="1" applyBorder="1" applyAlignment="1">
      <alignment horizontal="center" vertical="center"/>
    </xf>
    <xf numFmtId="0" fontId="45" fillId="0" borderId="37" xfId="42" applyFont="1" applyBorder="1" applyAlignment="1">
      <alignment horizontal="left" vertical="center"/>
    </xf>
    <xf numFmtId="10" fontId="45" fillId="0" borderId="24" xfId="80" applyNumberFormat="1" applyFont="1" applyFill="1" applyBorder="1" applyAlignment="1" applyProtection="1">
      <alignment vertical="center"/>
      <protection locked="0"/>
    </xf>
    <xf numFmtId="0" fontId="45" fillId="0" borderId="4" xfId="42" applyFont="1" applyBorder="1" applyAlignment="1">
      <alignment horizontal="left" vertical="center"/>
    </xf>
    <xf numFmtId="0" fontId="45" fillId="0" borderId="40" xfId="42" applyFont="1" applyBorder="1"/>
    <xf numFmtId="10" fontId="45" fillId="0" borderId="41" xfId="42" applyNumberFormat="1" applyFont="1" applyBorder="1" applyAlignment="1">
      <alignment vertical="center"/>
    </xf>
    <xf numFmtId="10" fontId="45" fillId="0" borderId="42" xfId="42" applyNumberFormat="1" applyFont="1" applyBorder="1" applyAlignment="1">
      <alignment vertical="center"/>
    </xf>
    <xf numFmtId="0" fontId="45" fillId="0" borderId="44" xfId="42" applyFont="1" applyBorder="1"/>
    <xf numFmtId="10" fontId="45" fillId="0" borderId="45" xfId="80" applyNumberFormat="1" applyFont="1" applyFill="1" applyBorder="1" applyAlignment="1" applyProtection="1">
      <alignment vertical="center"/>
      <protection locked="0"/>
    </xf>
    <xf numFmtId="0" fontId="45" fillId="0" borderId="78" xfId="42" applyFont="1" applyBorder="1" applyAlignment="1">
      <alignment horizontal="left" vertical="center"/>
    </xf>
    <xf numFmtId="0" fontId="45" fillId="0" borderId="27" xfId="42" applyFont="1" applyBorder="1"/>
    <xf numFmtId="49" fontId="44" fillId="48" borderId="54" xfId="0" applyNumberFormat="1" applyFont="1" applyFill="1" applyBorder="1" applyAlignment="1">
      <alignment horizontal="left" vertical="center" wrapText="1"/>
    </xf>
    <xf numFmtId="49" fontId="44" fillId="0" borderId="80" xfId="0" applyNumberFormat="1" applyFont="1" applyBorder="1" applyAlignment="1">
      <alignment horizontal="left" vertical="center" wrapText="1"/>
    </xf>
    <xf numFmtId="0" fontId="44" fillId="0" borderId="80" xfId="0" applyFont="1" applyBorder="1" applyAlignment="1">
      <alignment horizontal="center" vertical="center" wrapText="1"/>
    </xf>
    <xf numFmtId="49" fontId="44" fillId="0" borderId="80" xfId="0" applyNumberFormat="1" applyFont="1" applyBorder="1" applyAlignment="1">
      <alignment horizontal="center" vertical="center"/>
    </xf>
    <xf numFmtId="49" fontId="46" fillId="47" borderId="80" xfId="0" applyNumberFormat="1" applyFont="1" applyFill="1" applyBorder="1" applyAlignment="1">
      <alignment horizontal="center" vertical="center"/>
    </xf>
    <xf numFmtId="44" fontId="44" fillId="0" borderId="80" xfId="82" applyFont="1" applyFill="1" applyBorder="1" applyAlignment="1">
      <alignment horizontal="right" vertical="center" wrapText="1"/>
    </xf>
    <xf numFmtId="4" fontId="44" fillId="0" borderId="80" xfId="0" applyNumberFormat="1" applyFont="1" applyBorder="1" applyAlignment="1">
      <alignment horizontal="right" vertical="center" wrapText="1"/>
    </xf>
    <xf numFmtId="0" fontId="50" fillId="0" borderId="80" xfId="0" applyFont="1" applyBorder="1" applyAlignment="1">
      <alignment horizontal="center" vertical="center" wrapText="1"/>
    </xf>
    <xf numFmtId="0" fontId="50" fillId="0" borderId="80" xfId="0" applyFont="1" applyBorder="1" applyAlignment="1">
      <alignment horizontal="left" vertical="center" wrapText="1"/>
    </xf>
    <xf numFmtId="179" fontId="50" fillId="0" borderId="80" xfId="0" applyNumberFormat="1" applyFont="1" applyBorder="1" applyAlignment="1">
      <alignment horizontal="center" vertical="center" wrapText="1"/>
    </xf>
    <xf numFmtId="49" fontId="46" fillId="49" borderId="66" xfId="0" applyNumberFormat="1" applyFont="1" applyFill="1" applyBorder="1" applyAlignment="1">
      <alignment horizontal="center" vertical="center"/>
    </xf>
    <xf numFmtId="49" fontId="46" fillId="49" borderId="80" xfId="0" applyNumberFormat="1" applyFont="1" applyFill="1" applyBorder="1" applyAlignment="1">
      <alignment horizontal="center" vertical="center"/>
    </xf>
    <xf numFmtId="49" fontId="46" fillId="49" borderId="80" xfId="0" applyNumberFormat="1" applyFont="1" applyFill="1" applyBorder="1" applyAlignment="1">
      <alignment vertical="center" wrapText="1"/>
    </xf>
    <xf numFmtId="0" fontId="46" fillId="49" borderId="80" xfId="0" applyFont="1" applyFill="1" applyBorder="1" applyAlignment="1">
      <alignment vertical="center"/>
    </xf>
    <xf numFmtId="43" fontId="46" fillId="49" borderId="80" xfId="1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8" fontId="46" fillId="46" borderId="65" xfId="82" applyNumberFormat="1" applyFont="1" applyFill="1" applyBorder="1" applyAlignment="1">
      <alignment horizontal="center" vertical="center" wrapText="1"/>
    </xf>
    <xf numFmtId="8" fontId="44" fillId="0" borderId="0" xfId="82" applyNumberFormat="1" applyFont="1" applyAlignment="1">
      <alignment vertical="center"/>
    </xf>
    <xf numFmtId="10" fontId="46" fillId="49" borderId="67" xfId="82" applyNumberFormat="1" applyFont="1" applyFill="1" applyBorder="1" applyAlignment="1">
      <alignment horizontal="right" vertical="center"/>
    </xf>
    <xf numFmtId="44" fontId="46" fillId="47" borderId="80" xfId="82" applyFont="1" applyFill="1" applyBorder="1" applyAlignment="1">
      <alignment horizontal="center" vertical="center"/>
    </xf>
    <xf numFmtId="0" fontId="44" fillId="0" borderId="66" xfId="0" applyFont="1" applyBorder="1" applyAlignment="1">
      <alignment horizontal="center" vertical="center"/>
    </xf>
    <xf numFmtId="49" fontId="44" fillId="48" borderId="54" xfId="0" applyNumberFormat="1" applyFont="1" applyFill="1" applyBorder="1" applyAlignment="1">
      <alignment horizontal="center" vertical="center"/>
    </xf>
    <xf numFmtId="0" fontId="44" fillId="48" borderId="54" xfId="0" applyFont="1" applyFill="1" applyBorder="1" applyAlignment="1">
      <alignment horizontal="center" vertical="center" wrapText="1"/>
    </xf>
    <xf numFmtId="49" fontId="44" fillId="48" borderId="66" xfId="0" applyNumberFormat="1" applyFont="1" applyFill="1" applyBorder="1" applyAlignment="1">
      <alignment horizontal="center" vertical="center"/>
    </xf>
    <xf numFmtId="4" fontId="44" fillId="48" borderId="54" xfId="0" applyNumberFormat="1" applyFont="1" applyFill="1" applyBorder="1" applyAlignment="1">
      <alignment vertical="center" wrapText="1"/>
    </xf>
    <xf numFmtId="179" fontId="50" fillId="48" borderId="80" xfId="0" applyNumberFormat="1" applyFont="1" applyFill="1" applyBorder="1" applyAlignment="1">
      <alignment horizontal="center" vertical="center" wrapText="1"/>
    </xf>
    <xf numFmtId="44" fontId="44" fillId="48" borderId="54" xfId="82" applyFont="1" applyFill="1" applyBorder="1" applyAlignment="1">
      <alignment horizontal="right" vertical="center" wrapText="1"/>
    </xf>
    <xf numFmtId="10" fontId="44" fillId="48" borderId="67" xfId="780" applyNumberFormat="1" applyFont="1" applyFill="1" applyBorder="1" applyAlignment="1">
      <alignment horizontal="right" vertical="center" wrapText="1"/>
    </xf>
    <xf numFmtId="0" fontId="44" fillId="48" borderId="0" xfId="0" applyFont="1" applyFill="1" applyAlignment="1">
      <alignment vertical="center"/>
    </xf>
    <xf numFmtId="1" fontId="46" fillId="46" borderId="64" xfId="0" applyNumberFormat="1" applyFont="1" applyFill="1" applyBorder="1" applyAlignment="1">
      <alignment horizontal="center" vertical="center"/>
    </xf>
    <xf numFmtId="1" fontId="46" fillId="49" borderId="80" xfId="0" applyNumberFormat="1" applyFont="1" applyFill="1" applyBorder="1" applyAlignment="1">
      <alignment horizontal="center" vertical="center"/>
    </xf>
    <xf numFmtId="1" fontId="46" fillId="47" borderId="80" xfId="0" applyNumberFormat="1" applyFont="1" applyFill="1" applyBorder="1" applyAlignment="1">
      <alignment horizontal="center" vertical="center"/>
    </xf>
    <xf numFmtId="1" fontId="44" fillId="0" borderId="54" xfId="0" applyNumberFormat="1" applyFont="1" applyBorder="1" applyAlignment="1">
      <alignment horizontal="center" vertical="center"/>
    </xf>
    <xf numFmtId="1" fontId="46" fillId="47" borderId="54" xfId="0" applyNumberFormat="1" applyFont="1" applyFill="1" applyBorder="1" applyAlignment="1">
      <alignment horizontal="center" vertical="center"/>
    </xf>
    <xf numFmtId="1" fontId="44" fillId="0" borderId="80" xfId="0" applyNumberFormat="1" applyFont="1" applyBorder="1" applyAlignment="1">
      <alignment horizontal="center" vertical="center"/>
    </xf>
    <xf numFmtId="1" fontId="44" fillId="48" borderId="54" xfId="0" applyNumberFormat="1" applyFont="1" applyFill="1" applyBorder="1" applyAlignment="1">
      <alignment horizontal="center" vertical="center"/>
    </xf>
    <xf numFmtId="1" fontId="44" fillId="0" borderId="0" xfId="0" applyNumberFormat="1" applyFont="1" applyAlignment="1">
      <alignment horizontal="center" vertical="center"/>
    </xf>
    <xf numFmtId="49" fontId="46" fillId="47" borderId="80" xfId="0" applyNumberFormat="1" applyFont="1" applyFill="1" applyBorder="1" applyAlignment="1">
      <alignment horizontal="left" vertical="center"/>
    </xf>
    <xf numFmtId="0" fontId="44" fillId="0" borderId="0" xfId="846" applyFont="1" applyAlignment="1">
      <alignment vertical="center"/>
    </xf>
    <xf numFmtId="0" fontId="44" fillId="0" borderId="0" xfId="846" applyFont="1" applyAlignment="1">
      <alignment vertical="center" wrapText="1"/>
    </xf>
    <xf numFmtId="0" fontId="44" fillId="0" borderId="2" xfId="846" applyFont="1" applyBorder="1" applyAlignment="1">
      <alignment vertical="center"/>
    </xf>
    <xf numFmtId="0" fontId="44" fillId="0" borderId="0" xfId="846" applyFont="1"/>
    <xf numFmtId="0" fontId="44" fillId="18" borderId="100" xfId="846" applyFont="1" applyFill="1" applyBorder="1" applyAlignment="1">
      <alignment horizontal="center"/>
    </xf>
    <xf numFmtId="0" fontId="46" fillId="0" borderId="101" xfId="846" applyFont="1" applyBorder="1" applyAlignment="1">
      <alignment horizontal="center" vertical="center"/>
    </xf>
    <xf numFmtId="0" fontId="46" fillId="0" borderId="92" xfId="846" applyFont="1" applyBorder="1" applyAlignment="1">
      <alignment horizontal="left" vertical="center"/>
    </xf>
    <xf numFmtId="4" fontId="46" fillId="0" borderId="101" xfId="846" applyNumberFormat="1" applyFont="1" applyBorder="1" applyAlignment="1">
      <alignment horizontal="center" vertical="center"/>
    </xf>
    <xf numFmtId="0" fontId="44" fillId="0" borderId="100" xfId="846" applyFont="1" applyBorder="1" applyAlignment="1">
      <alignment horizontal="center"/>
    </xf>
    <xf numFmtId="0" fontId="46" fillId="0" borderId="102" xfId="846" applyFont="1" applyBorder="1" applyAlignment="1">
      <alignment horizontal="center"/>
    </xf>
    <xf numFmtId="44" fontId="46" fillId="0" borderId="102" xfId="848" applyFont="1" applyBorder="1" applyAlignment="1">
      <alignment horizontal="left" vertical="center" wrapText="1"/>
    </xf>
    <xf numFmtId="10" fontId="44" fillId="0" borderId="99" xfId="846" applyNumberFormat="1" applyFont="1" applyBorder="1" applyAlignment="1">
      <alignment horizontal="center"/>
    </xf>
    <xf numFmtId="4" fontId="44" fillId="0" borderId="0" xfId="846" applyNumberFormat="1" applyFont="1"/>
    <xf numFmtId="49" fontId="44" fillId="0" borderId="102" xfId="846" applyNumberFormat="1" applyFont="1" applyBorder="1" applyAlignment="1">
      <alignment horizontal="center"/>
    </xf>
    <xf numFmtId="0" fontId="44" fillId="0" borderId="0" xfId="846" applyFont="1" applyAlignment="1">
      <alignment horizontal="left" wrapText="1"/>
    </xf>
    <xf numFmtId="44" fontId="44" fillId="0" borderId="102" xfId="848" applyFont="1" applyBorder="1" applyAlignment="1">
      <alignment vertical="center" wrapText="1"/>
    </xf>
    <xf numFmtId="4" fontId="44" fillId="0" borderId="99" xfId="846" applyNumberFormat="1" applyFont="1" applyBorder="1"/>
    <xf numFmtId="9" fontId="44" fillId="0" borderId="0" xfId="849" applyFont="1"/>
    <xf numFmtId="44" fontId="44" fillId="0" borderId="0" xfId="848" applyFont="1" applyBorder="1"/>
    <xf numFmtId="2" fontId="46" fillId="0" borderId="102" xfId="846" applyNumberFormat="1" applyFont="1" applyBorder="1" applyAlignment="1">
      <alignment horizontal="center"/>
    </xf>
    <xf numFmtId="0" fontId="46" fillId="0" borderId="0" xfId="846" applyFont="1" applyAlignment="1">
      <alignment horizontal="left" wrapText="1"/>
    </xf>
    <xf numFmtId="44" fontId="46" fillId="0" borderId="102" xfId="848" applyFont="1" applyBorder="1" applyAlignment="1">
      <alignment vertical="center" wrapText="1"/>
    </xf>
    <xf numFmtId="10" fontId="44" fillId="0" borderId="99" xfId="846" applyNumberFormat="1" applyFont="1" applyBorder="1" applyAlignment="1">
      <alignment vertical="center"/>
    </xf>
    <xf numFmtId="4" fontId="46" fillId="0" borderId="99" xfId="846" applyNumberFormat="1" applyFont="1" applyBorder="1" applyAlignment="1">
      <alignment vertical="center"/>
    </xf>
    <xf numFmtId="0" fontId="44" fillId="0" borderId="92" xfId="846" applyFont="1" applyBorder="1"/>
    <xf numFmtId="10" fontId="44" fillId="0" borderId="0" xfId="846" applyNumberFormat="1" applyFont="1"/>
    <xf numFmtId="49" fontId="46" fillId="0" borderId="0" xfId="846" applyNumberFormat="1" applyFont="1" applyAlignment="1">
      <alignment horizontal="center" vertical="center"/>
    </xf>
    <xf numFmtId="0" fontId="52" fillId="0" borderId="0" xfId="850" applyAlignment="1">
      <alignment horizontal="left" vertical="top"/>
    </xf>
    <xf numFmtId="44" fontId="0" fillId="0" borderId="0" xfId="851" applyFont="1" applyFill="1" applyBorder="1" applyAlignment="1">
      <alignment horizontal="left" vertical="center"/>
    </xf>
    <xf numFmtId="0" fontId="46" fillId="47" borderId="80" xfId="0" applyFont="1" applyFill="1" applyBorder="1" applyAlignment="1">
      <alignment horizontal="center" vertical="center"/>
    </xf>
    <xf numFmtId="0" fontId="46" fillId="47" borderId="66" xfId="0" applyFont="1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10" fontId="46" fillId="47" borderId="80" xfId="0" applyNumberFormat="1" applyFont="1" applyFill="1" applyBorder="1" applyAlignment="1">
      <alignment horizontal="right" vertical="center"/>
    </xf>
    <xf numFmtId="49" fontId="44" fillId="0" borderId="0" xfId="0" applyNumberFormat="1" applyFont="1" applyAlignment="1">
      <alignment horizontal="center" vertical="center"/>
    </xf>
    <xf numFmtId="0" fontId="50" fillId="0" borderId="0" xfId="0" applyFont="1" applyAlignment="1">
      <alignment horizontal="center" vertical="center" wrapText="1"/>
    </xf>
    <xf numFmtId="0" fontId="50" fillId="0" borderId="0" xfId="0" applyFont="1" applyAlignment="1">
      <alignment horizontal="left" vertical="center" wrapText="1"/>
    </xf>
    <xf numFmtId="0" fontId="44" fillId="0" borderId="0" xfId="0" applyFont="1" applyAlignment="1">
      <alignment horizontal="center" vertical="center" wrapText="1"/>
    </xf>
    <xf numFmtId="4" fontId="44" fillId="0" borderId="0" xfId="0" applyNumberFormat="1" applyFont="1" applyAlignment="1">
      <alignment vertical="center" wrapText="1"/>
    </xf>
    <xf numFmtId="179" fontId="50" fillId="0" borderId="0" xfId="0" applyNumberFormat="1" applyFont="1" applyAlignment="1">
      <alignment horizontal="center" vertical="center" wrapText="1"/>
    </xf>
    <xf numFmtId="44" fontId="44" fillId="0" borderId="0" xfId="82" applyFont="1" applyFill="1" applyBorder="1" applyAlignment="1">
      <alignment horizontal="right" vertical="center" wrapText="1"/>
    </xf>
    <xf numFmtId="10" fontId="44" fillId="0" borderId="0" xfId="780" applyNumberFormat="1" applyFont="1" applyFill="1" applyBorder="1" applyAlignment="1">
      <alignment horizontal="right" vertical="center" wrapText="1"/>
    </xf>
    <xf numFmtId="0" fontId="46" fillId="0" borderId="0" xfId="0" applyFont="1" applyAlignment="1">
      <alignment horizontal="center" vertical="center"/>
    </xf>
    <xf numFmtId="172" fontId="49" fillId="0" borderId="19" xfId="42" applyNumberFormat="1" applyFont="1" applyBorder="1"/>
    <xf numFmtId="172" fontId="49" fillId="0" borderId="0" xfId="42" applyNumberFormat="1" applyFont="1"/>
    <xf numFmtId="0" fontId="44" fillId="0" borderId="0" xfId="0" applyFont="1" applyAlignment="1">
      <alignment horizontal="left" vertical="top"/>
    </xf>
    <xf numFmtId="0" fontId="54" fillId="0" borderId="0" xfId="0" applyFont="1" applyAlignment="1">
      <alignment horizontal="center" vertical="center"/>
    </xf>
    <xf numFmtId="0" fontId="44" fillId="0" borderId="0" xfId="0" applyFont="1" applyAlignment="1">
      <alignment horizontal="left" vertical="center"/>
    </xf>
    <xf numFmtId="44" fontId="44" fillId="0" borderId="0" xfId="851" applyFont="1" applyFill="1" applyBorder="1" applyAlignment="1">
      <alignment horizontal="left" vertical="center"/>
    </xf>
    <xf numFmtId="0" fontId="55" fillId="0" borderId="0" xfId="0" applyFont="1" applyAlignment="1">
      <alignment horizontal="center" vertical="center"/>
    </xf>
    <xf numFmtId="2" fontId="46" fillId="0" borderId="22" xfId="0" applyNumberFormat="1" applyFont="1" applyBorder="1" applyAlignment="1">
      <alignment horizontal="center" vertical="center" wrapText="1"/>
    </xf>
    <xf numFmtId="0" fontId="48" fillId="20" borderId="99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44" fillId="0" borderId="3" xfId="0" applyFont="1" applyBorder="1" applyAlignment="1">
      <alignment horizontal="left" vertical="center" wrapText="1"/>
    </xf>
    <xf numFmtId="0" fontId="45" fillId="0" borderId="21" xfId="42" applyFont="1" applyBorder="1"/>
    <xf numFmtId="44" fontId="44" fillId="0" borderId="67" xfId="82" applyFont="1" applyBorder="1" applyAlignment="1">
      <alignment horizontal="center" vertical="center" wrapText="1"/>
    </xf>
    <xf numFmtId="44" fontId="46" fillId="0" borderId="67" xfId="82" applyFont="1" applyBorder="1" applyAlignment="1">
      <alignment horizontal="center" vertical="center" wrapText="1"/>
    </xf>
    <xf numFmtId="44" fontId="44" fillId="0" borderId="22" xfId="82" applyFont="1" applyBorder="1"/>
    <xf numFmtId="44" fontId="47" fillId="19" borderId="67" xfId="82" applyFont="1" applyFill="1" applyBorder="1" applyAlignment="1">
      <alignment horizontal="center" vertical="center" wrapText="1"/>
    </xf>
    <xf numFmtId="0" fontId="44" fillId="0" borderId="99" xfId="0" applyFont="1" applyBorder="1" applyAlignment="1">
      <alignment horizontal="center" vertical="center"/>
    </xf>
    <xf numFmtId="0" fontId="44" fillId="0" borderId="99" xfId="0" applyFont="1" applyBorder="1" applyAlignment="1">
      <alignment vertical="center" wrapText="1"/>
    </xf>
    <xf numFmtId="180" fontId="44" fillId="0" borderId="99" xfId="1" applyNumberFormat="1" applyFont="1" applyBorder="1" applyAlignment="1">
      <alignment vertical="center"/>
    </xf>
    <xf numFmtId="44" fontId="44" fillId="0" borderId="99" xfId="82" applyFont="1" applyBorder="1" applyAlignment="1">
      <alignment vertical="center"/>
    </xf>
    <xf numFmtId="44" fontId="44" fillId="0" borderId="0" xfId="851" applyFont="1" applyFill="1" applyBorder="1" applyAlignment="1">
      <alignment horizontal="centerContinuous" vertical="center"/>
    </xf>
    <xf numFmtId="0" fontId="44" fillId="0" borderId="0" xfId="0" applyFont="1"/>
    <xf numFmtId="0" fontId="44" fillId="0" borderId="0" xfId="0" quotePrefix="1" applyFont="1"/>
    <xf numFmtId="0" fontId="47" fillId="19" borderId="99" xfId="79" applyFont="1" applyFill="1" applyBorder="1" applyAlignment="1">
      <alignment horizontal="center" vertical="center" wrapText="1"/>
    </xf>
    <xf numFmtId="180" fontId="44" fillId="0" borderId="99" xfId="0" applyNumberFormat="1" applyFont="1" applyBorder="1" applyAlignment="1">
      <alignment vertical="center"/>
    </xf>
    <xf numFmtId="44" fontId="46" fillId="0" borderId="99" xfId="82" applyFont="1" applyBorder="1" applyAlignment="1">
      <alignment horizontal="center"/>
    </xf>
    <xf numFmtId="44" fontId="44" fillId="0" borderId="0" xfId="82" applyFont="1" applyBorder="1"/>
    <xf numFmtId="44" fontId="47" fillId="19" borderId="99" xfId="82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6" fillId="0" borderId="21" xfId="846" applyFont="1" applyBorder="1" applyAlignment="1">
      <alignment horizontal="centerContinuous"/>
    </xf>
    <xf numFmtId="0" fontId="44" fillId="0" borderId="0" xfId="846" applyFont="1" applyAlignment="1">
      <alignment horizontal="centerContinuous"/>
    </xf>
    <xf numFmtId="0" fontId="53" fillId="0" borderId="0" xfId="0" applyFont="1" applyAlignment="1">
      <alignment horizontal="centerContinuous" vertical="center"/>
    </xf>
    <xf numFmtId="0" fontId="44" fillId="0" borderId="22" xfId="846" applyFont="1" applyBorder="1" applyAlignment="1">
      <alignment horizontal="centerContinuous"/>
    </xf>
    <xf numFmtId="49" fontId="46" fillId="0" borderId="21" xfId="846" applyNumberFormat="1" applyFont="1" applyBorder="1" applyAlignment="1">
      <alignment horizontal="centerContinuous" vertical="center"/>
    </xf>
    <xf numFmtId="49" fontId="46" fillId="0" borderId="0" xfId="846" applyNumberFormat="1" applyFont="1" applyAlignment="1">
      <alignment horizontal="centerContinuous" vertical="center"/>
    </xf>
    <xf numFmtId="49" fontId="46" fillId="0" borderId="22" xfId="846" applyNumberFormat="1" applyFont="1" applyBorder="1" applyAlignment="1">
      <alignment horizontal="centerContinuous" vertical="center"/>
    </xf>
    <xf numFmtId="0" fontId="0" fillId="0" borderId="21" xfId="0" applyBorder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44" fillId="0" borderId="0" xfId="0" applyFont="1" applyAlignment="1">
      <alignment horizontal="centerContinuous" vertical="top"/>
    </xf>
    <xf numFmtId="0" fontId="54" fillId="0" borderId="0" xfId="0" applyFont="1" applyAlignment="1">
      <alignment horizontal="centerContinuous" vertical="center"/>
    </xf>
    <xf numFmtId="0" fontId="44" fillId="0" borderId="0" xfId="0" applyFont="1" applyAlignment="1">
      <alignment horizontal="centerContinuous" vertical="center"/>
    </xf>
    <xf numFmtId="44" fontId="0" fillId="0" borderId="22" xfId="851" applyFont="1" applyFill="1" applyBorder="1" applyAlignment="1">
      <alignment horizontal="centerContinuous" vertical="center"/>
    </xf>
    <xf numFmtId="0" fontId="0" fillId="0" borderId="25" xfId="0" applyBorder="1" applyAlignment="1">
      <alignment horizontal="centerContinuous" vertical="top"/>
    </xf>
    <xf numFmtId="0" fontId="0" fillId="0" borderId="26" xfId="0" applyBorder="1" applyAlignment="1">
      <alignment horizontal="centerContinuous" vertical="top"/>
    </xf>
    <xf numFmtId="0" fontId="44" fillId="0" borderId="26" xfId="0" applyFont="1" applyBorder="1" applyAlignment="1">
      <alignment horizontal="centerContinuous" vertical="top"/>
    </xf>
    <xf numFmtId="0" fontId="54" fillId="0" borderId="26" xfId="0" applyFont="1" applyBorder="1" applyAlignment="1">
      <alignment horizontal="centerContinuous" vertical="center"/>
    </xf>
    <xf numFmtId="0" fontId="44" fillId="0" borderId="26" xfId="0" applyFont="1" applyBorder="1" applyAlignment="1">
      <alignment horizontal="centerContinuous" vertical="center"/>
    </xf>
    <xf numFmtId="44" fontId="44" fillId="0" borderId="26" xfId="851" applyFont="1" applyFill="1" applyBorder="1" applyAlignment="1">
      <alignment horizontal="centerContinuous" vertical="center"/>
    </xf>
    <xf numFmtId="44" fontId="0" fillId="0" borderId="27" xfId="851" applyFont="1" applyFill="1" applyBorder="1" applyAlignment="1">
      <alignment horizontal="centerContinuous" vertical="center"/>
    </xf>
    <xf numFmtId="0" fontId="56" fillId="0" borderId="0" xfId="846" applyFont="1"/>
    <xf numFmtId="4" fontId="56" fillId="0" borderId="0" xfId="846" applyNumberFormat="1" applyFont="1"/>
    <xf numFmtId="0" fontId="57" fillId="0" borderId="0" xfId="0" applyFont="1" applyAlignment="1">
      <alignment horizontal="center" vertical="center"/>
    </xf>
    <xf numFmtId="49" fontId="57" fillId="0" borderId="0" xfId="846" applyNumberFormat="1" applyFont="1" applyAlignment="1">
      <alignment horizontal="center" vertical="center"/>
    </xf>
    <xf numFmtId="0" fontId="56" fillId="0" borderId="0" xfId="846" applyFont="1" applyAlignment="1">
      <alignment vertical="center"/>
    </xf>
    <xf numFmtId="0" fontId="58" fillId="0" borderId="0" xfId="0" applyFont="1" applyAlignment="1">
      <alignment horizontal="left" vertical="top"/>
    </xf>
    <xf numFmtId="0" fontId="56" fillId="0" borderId="0" xfId="0" applyFont="1" applyAlignment="1">
      <alignment horizontal="left" vertical="top"/>
    </xf>
    <xf numFmtId="0" fontId="59" fillId="0" borderId="0" xfId="0" applyFont="1" applyAlignment="1">
      <alignment horizontal="center" vertical="center"/>
    </xf>
    <xf numFmtId="0" fontId="56" fillId="0" borderId="0" xfId="0" applyFont="1" applyAlignment="1">
      <alignment horizontal="left" vertical="center"/>
    </xf>
    <xf numFmtId="44" fontId="58" fillId="0" borderId="0" xfId="851" applyFont="1" applyFill="1" applyBorder="1" applyAlignment="1">
      <alignment horizontal="left" vertical="center"/>
    </xf>
    <xf numFmtId="0" fontId="62" fillId="0" borderId="0" xfId="846" applyFont="1" applyAlignment="1">
      <alignment vertical="center"/>
    </xf>
    <xf numFmtId="0" fontId="64" fillId="50" borderId="0" xfId="846" applyFont="1" applyFill="1" applyAlignment="1">
      <alignment vertical="center"/>
    </xf>
    <xf numFmtId="0" fontId="64" fillId="50" borderId="0" xfId="846" applyFont="1" applyFill="1" applyAlignment="1">
      <alignment horizontal="right" vertical="center"/>
    </xf>
    <xf numFmtId="0" fontId="65" fillId="0" borderId="105" xfId="846" applyFont="1" applyBorder="1" applyAlignment="1">
      <alignment horizontal="center" vertical="center" wrapText="1"/>
    </xf>
    <xf numFmtId="0" fontId="62" fillId="0" borderId="105" xfId="846" applyFont="1" applyBorder="1" applyAlignment="1">
      <alignment horizontal="center" vertical="center"/>
    </xf>
    <xf numFmtId="0" fontId="62" fillId="0" borderId="105" xfId="846" applyFont="1" applyBorder="1" applyAlignment="1">
      <alignment vertical="center"/>
    </xf>
    <xf numFmtId="10" fontId="62" fillId="0" borderId="105" xfId="849" applyNumberFormat="1" applyFont="1" applyBorder="1" applyAlignment="1">
      <alignment horizontal="center" vertical="center"/>
    </xf>
    <xf numFmtId="0" fontId="62" fillId="53" borderId="105" xfId="846" applyFont="1" applyFill="1" applyBorder="1" applyAlignment="1">
      <alignment horizontal="center" vertical="center"/>
    </xf>
    <xf numFmtId="0" fontId="62" fillId="53" borderId="105" xfId="846" applyFont="1" applyFill="1" applyBorder="1" applyAlignment="1">
      <alignment vertical="center"/>
    </xf>
    <xf numFmtId="10" fontId="62" fillId="53" borderId="105" xfId="849" applyNumberFormat="1" applyFont="1" applyFill="1" applyBorder="1" applyAlignment="1">
      <alignment horizontal="center" vertical="center"/>
    </xf>
    <xf numFmtId="0" fontId="65" fillId="53" borderId="105" xfId="846" applyFont="1" applyFill="1" applyBorder="1" applyAlignment="1">
      <alignment horizontal="center" vertical="center"/>
    </xf>
    <xf numFmtId="10" fontId="65" fillId="53" borderId="105" xfId="846" applyNumberFormat="1" applyFont="1" applyFill="1" applyBorder="1" applyAlignment="1">
      <alignment horizontal="center" vertical="center"/>
    </xf>
    <xf numFmtId="10" fontId="62" fillId="0" borderId="105" xfId="846" applyNumberFormat="1" applyFont="1" applyBorder="1" applyAlignment="1">
      <alignment horizontal="center" vertical="center"/>
    </xf>
    <xf numFmtId="10" fontId="62" fillId="53" borderId="105" xfId="846" applyNumberFormat="1" applyFont="1" applyFill="1" applyBorder="1" applyAlignment="1">
      <alignment horizontal="center" vertical="center"/>
    </xf>
    <xf numFmtId="0" fontId="65" fillId="0" borderId="105" xfId="846" applyFont="1" applyBorder="1" applyAlignment="1">
      <alignment horizontal="center" vertical="center"/>
    </xf>
    <xf numFmtId="10" fontId="65" fillId="0" borderId="105" xfId="846" applyNumberFormat="1" applyFont="1" applyBorder="1" applyAlignment="1">
      <alignment horizontal="center" vertical="center"/>
    </xf>
    <xf numFmtId="0" fontId="62" fillId="0" borderId="105" xfId="846" applyFont="1" applyBorder="1" applyAlignment="1">
      <alignment vertical="center" wrapText="1"/>
    </xf>
    <xf numFmtId="10" fontId="64" fillId="52" borderId="105" xfId="852" applyNumberFormat="1" applyFont="1" applyFill="1" applyBorder="1" applyAlignment="1">
      <alignment horizontal="center" vertical="center"/>
    </xf>
    <xf numFmtId="0" fontId="67" fillId="0" borderId="0" xfId="853" applyFont="1" applyAlignment="1">
      <alignment horizontal="centerContinuous" vertical="top" wrapText="1"/>
    </xf>
    <xf numFmtId="0" fontId="62" fillId="0" borderId="0" xfId="846" applyFont="1" applyAlignment="1">
      <alignment horizontal="centerContinuous" vertical="center"/>
    </xf>
    <xf numFmtId="0" fontId="66" fillId="0" borderId="0" xfId="853" applyAlignment="1">
      <alignment horizontal="centerContinuous" vertical="center"/>
    </xf>
    <xf numFmtId="0" fontId="61" fillId="0" borderId="0" xfId="846" applyFont="1" applyAlignment="1">
      <alignment vertical="center"/>
    </xf>
    <xf numFmtId="0" fontId="61" fillId="0" borderId="0" xfId="846" applyFont="1" applyAlignment="1">
      <alignment horizontal="center" vertical="center"/>
    </xf>
    <xf numFmtId="0" fontId="64" fillId="50" borderId="106" xfId="846" applyFont="1" applyFill="1" applyBorder="1" applyAlignment="1">
      <alignment horizontal="center" vertical="center"/>
    </xf>
    <xf numFmtId="0" fontId="65" fillId="0" borderId="106" xfId="846" applyFont="1" applyBorder="1" applyAlignment="1">
      <alignment horizontal="center" vertical="center" wrapText="1"/>
    </xf>
    <xf numFmtId="0" fontId="62" fillId="0" borderId="106" xfId="846" applyFont="1" applyBorder="1" applyAlignment="1">
      <alignment horizontal="center" vertical="center"/>
    </xf>
    <xf numFmtId="0" fontId="62" fillId="0" borderId="106" xfId="846" applyFont="1" applyBorder="1" applyAlignment="1">
      <alignment vertical="center"/>
    </xf>
    <xf numFmtId="10" fontId="62" fillId="0" borderId="106" xfId="849" applyNumberFormat="1" applyFont="1" applyBorder="1" applyAlignment="1">
      <alignment horizontal="center" vertical="center"/>
    </xf>
    <xf numFmtId="0" fontId="62" fillId="55" borderId="106" xfId="846" applyFont="1" applyFill="1" applyBorder="1" applyAlignment="1">
      <alignment horizontal="center" vertical="center"/>
    </xf>
    <xf numFmtId="0" fontId="62" fillId="55" borderId="106" xfId="846" applyFont="1" applyFill="1" applyBorder="1" applyAlignment="1">
      <alignment vertical="center"/>
    </xf>
    <xf numFmtId="10" fontId="62" fillId="55" borderId="106" xfId="849" applyNumberFormat="1" applyFont="1" applyFill="1" applyBorder="1" applyAlignment="1">
      <alignment horizontal="center" vertical="center"/>
    </xf>
    <xf numFmtId="0" fontId="62" fillId="0" borderId="106" xfId="846" applyFont="1" applyBorder="1" applyAlignment="1">
      <alignment vertical="center" wrapText="1"/>
    </xf>
    <xf numFmtId="0" fontId="65" fillId="0" borderId="106" xfId="846" applyFont="1" applyBorder="1" applyAlignment="1">
      <alignment horizontal="center" vertical="center"/>
    </xf>
    <xf numFmtId="10" fontId="65" fillId="0" borderId="106" xfId="846" applyNumberFormat="1" applyFont="1" applyBorder="1" applyAlignment="1">
      <alignment horizontal="center" vertical="center"/>
    </xf>
    <xf numFmtId="10" fontId="62" fillId="0" borderId="106" xfId="846" applyNumberFormat="1" applyFont="1" applyBorder="1" applyAlignment="1">
      <alignment horizontal="center" vertical="center"/>
    </xf>
    <xf numFmtId="10" fontId="62" fillId="55" borderId="106" xfId="846" applyNumberFormat="1" applyFont="1" applyFill="1" applyBorder="1" applyAlignment="1">
      <alignment horizontal="center" vertical="center"/>
    </xf>
    <xf numFmtId="0" fontId="65" fillId="55" borderId="106" xfId="846" applyFont="1" applyFill="1" applyBorder="1" applyAlignment="1">
      <alignment horizontal="center" vertical="center"/>
    </xf>
    <xf numFmtId="10" fontId="65" fillId="55" borderId="106" xfId="846" applyNumberFormat="1" applyFont="1" applyFill="1" applyBorder="1" applyAlignment="1">
      <alignment horizontal="center" vertical="center"/>
    </xf>
    <xf numFmtId="0" fontId="62" fillId="55" borderId="106" xfId="846" applyFont="1" applyFill="1" applyBorder="1" applyAlignment="1">
      <alignment vertical="center" wrapText="1"/>
    </xf>
    <xf numFmtId="10" fontId="64" fillId="54" borderId="106" xfId="852" applyNumberFormat="1" applyFont="1" applyFill="1" applyBorder="1" applyAlignment="1">
      <alignment horizontal="center" vertical="center"/>
    </xf>
    <xf numFmtId="0" fontId="44" fillId="0" borderId="25" xfId="0" applyFont="1" applyBorder="1" applyAlignment="1">
      <alignment horizontal="left" vertical="center"/>
    </xf>
    <xf numFmtId="0" fontId="44" fillId="0" borderId="26" xfId="0" applyFont="1" applyBorder="1" applyAlignment="1">
      <alignment horizontal="left" vertical="center"/>
    </xf>
    <xf numFmtId="0" fontId="44" fillId="0" borderId="77" xfId="0" applyFont="1" applyBorder="1" applyAlignment="1">
      <alignment horizontal="left" vertical="center"/>
    </xf>
    <xf numFmtId="44" fontId="46" fillId="0" borderId="69" xfId="82" applyFont="1" applyFill="1" applyBorder="1" applyAlignment="1">
      <alignment horizontal="center" vertical="center"/>
    </xf>
    <xf numFmtId="44" fontId="46" fillId="0" borderId="70" xfId="82" applyFont="1" applyFill="1" applyBorder="1" applyAlignment="1">
      <alignment horizontal="center" vertical="center"/>
    </xf>
    <xf numFmtId="0" fontId="46" fillId="46" borderId="71" xfId="0" applyFont="1" applyFill="1" applyBorder="1" applyAlignment="1">
      <alignment horizontal="center" vertical="center"/>
    </xf>
    <xf numFmtId="0" fontId="46" fillId="46" borderId="72" xfId="0" applyFont="1" applyFill="1" applyBorder="1" applyAlignment="1">
      <alignment horizontal="center" vertical="center"/>
    </xf>
    <xf numFmtId="0" fontId="46" fillId="46" borderId="73" xfId="0" applyFont="1" applyFill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44" fillId="0" borderId="64" xfId="0" applyFont="1" applyBorder="1"/>
    <xf numFmtId="0" fontId="44" fillId="0" borderId="65" xfId="0" applyFont="1" applyBorder="1"/>
    <xf numFmtId="0" fontId="44" fillId="0" borderId="66" xfId="0" applyFont="1" applyBorder="1"/>
    <xf numFmtId="0" fontId="44" fillId="0" borderId="54" xfId="0" applyFont="1" applyBorder="1"/>
    <xf numFmtId="0" fontId="44" fillId="0" borderId="67" xfId="0" applyFont="1" applyBorder="1"/>
    <xf numFmtId="0" fontId="44" fillId="0" borderId="68" xfId="0" applyFont="1" applyBorder="1"/>
    <xf numFmtId="0" fontId="44" fillId="0" borderId="69" xfId="0" applyFont="1" applyBorder="1"/>
    <xf numFmtId="0" fontId="44" fillId="0" borderId="70" xfId="0" applyFont="1" applyBorder="1"/>
    <xf numFmtId="0" fontId="46" fillId="0" borderId="21" xfId="0" applyFont="1" applyBorder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46" fillId="0" borderId="75" xfId="0" applyFont="1" applyBorder="1" applyAlignment="1">
      <alignment horizontal="center" vertical="center" wrapText="1"/>
    </xf>
    <xf numFmtId="0" fontId="46" fillId="0" borderId="76" xfId="0" applyFont="1" applyBorder="1" applyAlignment="1">
      <alignment horizontal="center" vertical="center" wrapText="1"/>
    </xf>
    <xf numFmtId="0" fontId="46" fillId="0" borderId="74" xfId="0" applyFont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 wrapText="1"/>
    </xf>
    <xf numFmtId="0" fontId="46" fillId="0" borderId="62" xfId="0" applyFont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46" fillId="0" borderId="23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46" fillId="0" borderId="2" xfId="0" applyFont="1" applyBorder="1" applyAlignment="1">
      <alignment horizontal="left" vertical="center"/>
    </xf>
    <xf numFmtId="43" fontId="46" fillId="0" borderId="54" xfId="1" applyFont="1" applyFill="1" applyBorder="1" applyAlignment="1">
      <alignment horizontal="center" vertical="center"/>
    </xf>
    <xf numFmtId="43" fontId="46" fillId="0" borderId="67" xfId="1" applyFont="1" applyFill="1" applyBorder="1" applyAlignment="1">
      <alignment horizontal="center" vertical="center"/>
    </xf>
    <xf numFmtId="0" fontId="46" fillId="0" borderId="18" xfId="0" applyFont="1" applyBorder="1" applyAlignment="1">
      <alignment horizontal="center" vertical="center"/>
    </xf>
    <xf numFmtId="0" fontId="46" fillId="0" borderId="19" xfId="0" applyFont="1" applyBorder="1" applyAlignment="1">
      <alignment horizontal="center" vertical="center"/>
    </xf>
    <xf numFmtId="0" fontId="46" fillId="0" borderId="20" xfId="0" applyFont="1" applyBorder="1" applyAlignment="1">
      <alignment horizontal="center" vertical="center"/>
    </xf>
    <xf numFmtId="0" fontId="46" fillId="0" borderId="21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6" fillId="0" borderId="22" xfId="0" applyFont="1" applyBorder="1" applyAlignment="1">
      <alignment horizontal="center" vertical="center"/>
    </xf>
    <xf numFmtId="0" fontId="46" fillId="0" borderId="25" xfId="0" applyFont="1" applyBorder="1" applyAlignment="1">
      <alignment horizontal="center" vertical="center"/>
    </xf>
    <xf numFmtId="0" fontId="46" fillId="0" borderId="26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0" fontId="44" fillId="0" borderId="18" xfId="0" applyFont="1" applyBorder="1" applyAlignment="1">
      <alignment horizontal="left" vertical="center" wrapText="1"/>
    </xf>
    <xf numFmtId="0" fontId="44" fillId="0" borderId="19" xfId="0" applyFont="1" applyBorder="1" applyAlignment="1">
      <alignment horizontal="left" vertical="center" wrapText="1"/>
    </xf>
    <xf numFmtId="0" fontId="44" fillId="0" borderId="20" xfId="0" applyFont="1" applyBorder="1" applyAlignment="1">
      <alignment horizontal="left" vertical="center" wrapText="1"/>
    </xf>
    <xf numFmtId="0" fontId="44" fillId="0" borderId="21" xfId="0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44" fillId="0" borderId="22" xfId="0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43" fontId="46" fillId="18" borderId="71" xfId="1" applyFont="1" applyFill="1" applyBorder="1" applyAlignment="1">
      <alignment horizontal="center" vertical="center"/>
    </xf>
    <xf numFmtId="43" fontId="46" fillId="18" borderId="72" xfId="1" applyFont="1" applyFill="1" applyBorder="1" applyAlignment="1">
      <alignment horizontal="center" vertical="center"/>
    </xf>
    <xf numFmtId="43" fontId="46" fillId="18" borderId="73" xfId="1" applyFont="1" applyFill="1" applyBorder="1" applyAlignment="1">
      <alignment horizontal="center" vertical="center"/>
    </xf>
    <xf numFmtId="10" fontId="45" fillId="0" borderId="87" xfId="42" applyNumberFormat="1" applyFont="1" applyBorder="1" applyAlignment="1">
      <alignment horizontal="center" vertical="center"/>
    </xf>
    <xf numFmtId="10" fontId="45" fillId="0" borderId="82" xfId="42" applyNumberFormat="1" applyFont="1" applyBorder="1" applyAlignment="1">
      <alignment horizontal="center" vertical="center"/>
    </xf>
    <xf numFmtId="10" fontId="45" fillId="0" borderId="29" xfId="42" applyNumberFormat="1" applyFont="1" applyBorder="1" applyAlignment="1">
      <alignment horizontal="center" vertical="center"/>
    </xf>
    <xf numFmtId="0" fontId="45" fillId="0" borderId="74" xfId="42" applyFont="1" applyBorder="1" applyAlignment="1">
      <alignment horizontal="center"/>
    </xf>
    <xf numFmtId="0" fontId="45" fillId="0" borderId="81" xfId="42" applyFont="1" applyBorder="1" applyAlignment="1">
      <alignment horizontal="center"/>
    </xf>
    <xf numFmtId="0" fontId="45" fillId="0" borderId="28" xfId="42" applyFont="1" applyBorder="1" applyAlignment="1">
      <alignment horizontal="center"/>
    </xf>
    <xf numFmtId="172" fontId="44" fillId="0" borderId="50" xfId="81" applyNumberFormat="1" applyFont="1" applyFill="1" applyBorder="1" applyAlignment="1">
      <alignment horizontal="center"/>
    </xf>
    <xf numFmtId="172" fontId="44" fillId="0" borderId="42" xfId="81" applyNumberFormat="1" applyFont="1" applyFill="1" applyBorder="1" applyAlignment="1">
      <alignment horizontal="center"/>
    </xf>
    <xf numFmtId="172" fontId="44" fillId="0" borderId="51" xfId="81" applyNumberFormat="1" applyFont="1" applyFill="1" applyBorder="1" applyAlignment="1">
      <alignment horizontal="center"/>
    </xf>
    <xf numFmtId="172" fontId="44" fillId="0" borderId="48" xfId="81" applyNumberFormat="1" applyFont="1" applyFill="1" applyBorder="1" applyAlignment="1">
      <alignment horizontal="center"/>
    </xf>
    <xf numFmtId="172" fontId="44" fillId="0" borderId="38" xfId="81" applyNumberFormat="1" applyFont="1" applyFill="1" applyBorder="1" applyAlignment="1">
      <alignment horizontal="center"/>
    </xf>
    <xf numFmtId="172" fontId="44" fillId="0" borderId="49" xfId="81" applyNumberFormat="1" applyFont="1" applyFill="1" applyBorder="1" applyAlignment="1">
      <alignment horizontal="center"/>
    </xf>
    <xf numFmtId="10" fontId="45" fillId="0" borderId="38" xfId="42" applyNumberFormat="1" applyFont="1" applyBorder="1" applyAlignment="1">
      <alignment horizontal="center" vertical="center"/>
    </xf>
    <xf numFmtId="10" fontId="45" fillId="0" borderId="39" xfId="42" applyNumberFormat="1" applyFont="1" applyBorder="1" applyAlignment="1">
      <alignment horizontal="center" vertical="center"/>
    </xf>
    <xf numFmtId="172" fontId="44" fillId="0" borderId="46" xfId="81" applyNumberFormat="1" applyFont="1" applyFill="1" applyBorder="1" applyAlignment="1">
      <alignment horizontal="center"/>
    </xf>
    <xf numFmtId="0" fontId="45" fillId="0" borderId="33" xfId="42" applyFont="1" applyBorder="1"/>
    <xf numFmtId="0" fontId="45" fillId="0" borderId="47" xfId="42" applyFont="1" applyBorder="1"/>
    <xf numFmtId="10" fontId="45" fillId="0" borderId="42" xfId="42" applyNumberFormat="1" applyFont="1" applyBorder="1" applyAlignment="1">
      <alignment horizontal="center" vertical="center"/>
    </xf>
    <xf numFmtId="10" fontId="45" fillId="0" borderId="43" xfId="42" applyNumberFormat="1" applyFont="1" applyBorder="1" applyAlignment="1">
      <alignment horizontal="center" vertical="center"/>
    </xf>
    <xf numFmtId="10" fontId="45" fillId="0" borderId="33" xfId="42" applyNumberFormat="1" applyFont="1" applyBorder="1" applyAlignment="1">
      <alignment horizontal="center" vertical="center"/>
    </xf>
    <xf numFmtId="10" fontId="45" fillId="0" borderId="34" xfId="42" applyNumberFormat="1" applyFont="1" applyBorder="1" applyAlignment="1">
      <alignment horizontal="center" vertical="center"/>
    </xf>
    <xf numFmtId="0" fontId="49" fillId="0" borderId="18" xfId="42" applyFont="1" applyBorder="1" applyAlignment="1">
      <alignment horizontal="left" vertical="center" wrapText="1"/>
    </xf>
    <xf numFmtId="0" fontId="49" fillId="0" borderId="19" xfId="42" applyFont="1" applyBorder="1" applyAlignment="1">
      <alignment horizontal="left" vertical="center" wrapText="1"/>
    </xf>
    <xf numFmtId="0" fontId="49" fillId="0" borderId="20" xfId="42" applyFont="1" applyBorder="1" applyAlignment="1">
      <alignment horizontal="left" vertical="center" wrapText="1"/>
    </xf>
    <xf numFmtId="0" fontId="49" fillId="46" borderId="71" xfId="42" applyFont="1" applyFill="1" applyBorder="1" applyAlignment="1">
      <alignment horizontal="center"/>
    </xf>
    <xf numFmtId="0" fontId="49" fillId="46" borderId="72" xfId="42" applyFont="1" applyFill="1" applyBorder="1" applyAlignment="1">
      <alignment horizontal="center"/>
    </xf>
    <xf numFmtId="0" fontId="49" fillId="46" borderId="73" xfId="42" applyFont="1" applyFill="1" applyBorder="1" applyAlignment="1">
      <alignment horizontal="center"/>
    </xf>
    <xf numFmtId="0" fontId="49" fillId="46" borderId="84" xfId="42" applyFont="1" applyFill="1" applyBorder="1" applyAlignment="1">
      <alignment horizontal="center"/>
    </xf>
    <xf numFmtId="0" fontId="49" fillId="46" borderId="85" xfId="42" applyFont="1" applyFill="1" applyBorder="1" applyAlignment="1">
      <alignment horizontal="center"/>
    </xf>
    <xf numFmtId="0" fontId="49" fillId="46" borderId="86" xfId="42" applyFont="1" applyFill="1" applyBorder="1" applyAlignment="1">
      <alignment horizontal="center"/>
    </xf>
    <xf numFmtId="0" fontId="49" fillId="0" borderId="83" xfId="42" applyFont="1" applyBorder="1" applyAlignment="1">
      <alignment horizontal="center" vertical="center"/>
    </xf>
    <xf numFmtId="0" fontId="49" fillId="0" borderId="30" xfId="42" applyFont="1" applyBorder="1" applyAlignment="1">
      <alignment horizontal="center" vertical="center"/>
    </xf>
    <xf numFmtId="0" fontId="49" fillId="0" borderId="1" xfId="42" applyFont="1" applyBorder="1" applyAlignment="1">
      <alignment horizontal="center" vertical="center" wrapText="1"/>
    </xf>
    <xf numFmtId="0" fontId="49" fillId="0" borderId="0" xfId="42" applyFont="1" applyAlignment="1">
      <alignment horizontal="center" vertical="center" wrapText="1"/>
    </xf>
    <xf numFmtId="0" fontId="49" fillId="0" borderId="2" xfId="42" applyFont="1" applyBorder="1" applyAlignment="1">
      <alignment horizontal="center" vertical="center" wrapText="1"/>
    </xf>
    <xf numFmtId="0" fontId="49" fillId="0" borderId="5" xfId="42" applyFont="1" applyBorder="1" applyAlignment="1">
      <alignment horizontal="center" vertical="center" wrapText="1"/>
    </xf>
    <xf numFmtId="0" fontId="49" fillId="0" borderId="6" xfId="42" applyFont="1" applyBorder="1" applyAlignment="1">
      <alignment horizontal="center" vertical="center" wrapText="1"/>
    </xf>
    <xf numFmtId="0" fontId="49" fillId="0" borderId="7" xfId="42" applyFont="1" applyBorder="1" applyAlignment="1">
      <alignment horizontal="center" vertical="center" wrapText="1"/>
    </xf>
    <xf numFmtId="0" fontId="49" fillId="0" borderId="1" xfId="42" applyFont="1" applyBorder="1" applyAlignment="1">
      <alignment horizontal="center" vertical="center"/>
    </xf>
    <xf numFmtId="0" fontId="49" fillId="0" borderId="22" xfId="42" applyFont="1" applyBorder="1" applyAlignment="1">
      <alignment horizontal="center" vertical="center"/>
    </xf>
    <xf numFmtId="0" fontId="49" fillId="0" borderId="5" xfId="42" applyFont="1" applyBorder="1" applyAlignment="1">
      <alignment horizontal="center" vertical="center"/>
    </xf>
    <xf numFmtId="0" fontId="49" fillId="0" borderId="23" xfId="42" applyFont="1" applyBorder="1" applyAlignment="1">
      <alignment horizontal="center" vertical="center"/>
    </xf>
    <xf numFmtId="0" fontId="46" fillId="0" borderId="91" xfId="846" applyFont="1" applyBorder="1" applyAlignment="1">
      <alignment horizontal="center" vertical="center"/>
    </xf>
    <xf numFmtId="0" fontId="46" fillId="0" borderId="92" xfId="846" applyFont="1" applyBorder="1" applyAlignment="1">
      <alignment horizontal="center" vertical="center"/>
    </xf>
    <xf numFmtId="0" fontId="46" fillId="0" borderId="93" xfId="846" applyFont="1" applyBorder="1" applyAlignment="1">
      <alignment horizontal="center" vertical="center"/>
    </xf>
    <xf numFmtId="0" fontId="46" fillId="0" borderId="1" xfId="846" applyFont="1" applyBorder="1" applyAlignment="1">
      <alignment horizontal="center" vertical="center"/>
    </xf>
    <xf numFmtId="0" fontId="46" fillId="0" borderId="0" xfId="846" applyFont="1" applyAlignment="1">
      <alignment horizontal="center" vertical="center"/>
    </xf>
    <xf numFmtId="0" fontId="46" fillId="0" borderId="2" xfId="846" applyFont="1" applyBorder="1" applyAlignment="1">
      <alignment horizontal="center" vertical="center"/>
    </xf>
    <xf numFmtId="0" fontId="46" fillId="0" borderId="94" xfId="846" applyFont="1" applyBorder="1" applyAlignment="1">
      <alignment horizontal="center" vertical="center"/>
    </xf>
    <xf numFmtId="0" fontId="46" fillId="0" borderId="26" xfId="846" applyFont="1" applyBorder="1" applyAlignment="1">
      <alignment horizontal="center" vertical="center"/>
    </xf>
    <xf numFmtId="0" fontId="46" fillId="0" borderId="77" xfId="846" applyFont="1" applyBorder="1" applyAlignment="1">
      <alignment horizontal="center" vertical="center"/>
    </xf>
    <xf numFmtId="0" fontId="44" fillId="0" borderId="95" xfId="846" applyFont="1" applyBorder="1" applyAlignment="1">
      <alignment horizontal="left" vertical="center"/>
    </xf>
    <xf numFmtId="0" fontId="44" fillId="0" borderId="19" xfId="846" applyFont="1" applyBorder="1" applyAlignment="1">
      <alignment horizontal="left" vertical="center"/>
    </xf>
    <xf numFmtId="0" fontId="44" fillId="0" borderId="96" xfId="846" applyFont="1" applyBorder="1" applyAlignment="1">
      <alignment horizontal="left" vertical="center"/>
    </xf>
    <xf numFmtId="0" fontId="44" fillId="0" borderId="1" xfId="846" applyFont="1" applyBorder="1" applyAlignment="1">
      <alignment horizontal="left" vertical="center"/>
    </xf>
    <xf numFmtId="0" fontId="44" fillId="0" borderId="0" xfId="846" applyFont="1" applyAlignment="1">
      <alignment horizontal="left" vertical="center"/>
    </xf>
    <xf numFmtId="0" fontId="44" fillId="0" borderId="2" xfId="846" applyFont="1" applyBorder="1" applyAlignment="1">
      <alignment horizontal="left" vertical="center"/>
    </xf>
    <xf numFmtId="0" fontId="44" fillId="0" borderId="94" xfId="846" applyFont="1" applyBorder="1" applyAlignment="1">
      <alignment horizontal="left" vertical="center"/>
    </xf>
    <xf numFmtId="0" fontId="44" fillId="0" borderId="26" xfId="846" applyFont="1" applyBorder="1" applyAlignment="1">
      <alignment horizontal="left" vertical="center"/>
    </xf>
    <xf numFmtId="43" fontId="46" fillId="18" borderId="97" xfId="847" applyFont="1" applyFill="1" applyBorder="1" applyAlignment="1">
      <alignment horizontal="center" vertical="center"/>
    </xf>
    <xf numFmtId="43" fontId="46" fillId="18" borderId="72" xfId="847" applyFont="1" applyFill="1" applyBorder="1" applyAlignment="1">
      <alignment horizontal="center" vertical="center"/>
    </xf>
    <xf numFmtId="43" fontId="46" fillId="18" borderId="98" xfId="847" applyFont="1" applyFill="1" applyBorder="1" applyAlignment="1">
      <alignment horizontal="center" vertical="center"/>
    </xf>
    <xf numFmtId="0" fontId="46" fillId="18" borderId="75" xfId="846" applyFont="1" applyFill="1" applyBorder="1" applyAlignment="1">
      <alignment horizontal="center" vertical="center"/>
    </xf>
    <xf numFmtId="0" fontId="46" fillId="18" borderId="99" xfId="846" applyFont="1" applyFill="1" applyBorder="1" applyAlignment="1">
      <alignment horizontal="center" vertical="center"/>
    </xf>
    <xf numFmtId="4" fontId="46" fillId="18" borderId="75" xfId="846" applyNumberFormat="1" applyFont="1" applyFill="1" applyBorder="1" applyAlignment="1">
      <alignment horizontal="center" vertical="center"/>
    </xf>
    <xf numFmtId="4" fontId="46" fillId="18" borderId="99" xfId="846" applyNumberFormat="1" applyFont="1" applyFill="1" applyBorder="1" applyAlignment="1">
      <alignment horizontal="center" vertical="center"/>
    </xf>
    <xf numFmtId="0" fontId="44" fillId="18" borderId="5" xfId="846" applyFont="1" applyFill="1" applyBorder="1" applyAlignment="1">
      <alignment horizontal="center"/>
    </xf>
    <xf numFmtId="0" fontId="44" fillId="18" borderId="6" xfId="846" applyFont="1" applyFill="1" applyBorder="1" applyAlignment="1">
      <alignment horizontal="center"/>
    </xf>
    <xf numFmtId="0" fontId="44" fillId="18" borderId="7" xfId="846" applyFont="1" applyFill="1" applyBorder="1" applyAlignment="1">
      <alignment horizontal="center"/>
    </xf>
    <xf numFmtId="0" fontId="46" fillId="0" borderId="103" xfId="846" applyFont="1" applyBorder="1" applyAlignment="1">
      <alignment horizontal="center" vertical="center"/>
    </xf>
    <xf numFmtId="0" fontId="46" fillId="0" borderId="104" xfId="846" applyFont="1" applyBorder="1" applyAlignment="1">
      <alignment horizontal="center" vertical="center"/>
    </xf>
    <xf numFmtId="0" fontId="46" fillId="0" borderId="100" xfId="846" applyFont="1" applyBorder="1" applyAlignment="1">
      <alignment horizontal="center" vertical="center"/>
    </xf>
    <xf numFmtId="0" fontId="46" fillId="0" borderId="103" xfId="846" applyFont="1" applyBorder="1" applyAlignment="1">
      <alignment horizontal="center"/>
    </xf>
    <xf numFmtId="0" fontId="46" fillId="0" borderId="104" xfId="846" applyFont="1" applyBorder="1" applyAlignment="1">
      <alignment horizontal="center"/>
    </xf>
    <xf numFmtId="0" fontId="46" fillId="0" borderId="100" xfId="846" applyFont="1" applyBorder="1" applyAlignment="1">
      <alignment horizontal="center"/>
    </xf>
    <xf numFmtId="4" fontId="44" fillId="0" borderId="0" xfId="846" applyNumberFormat="1" applyFont="1" applyAlignment="1">
      <alignment horizontal="center"/>
    </xf>
    <xf numFmtId="0" fontId="64" fillId="52" borderId="105" xfId="852" applyFont="1" applyFill="1" applyBorder="1" applyAlignment="1">
      <alignment horizontal="center" vertical="center"/>
    </xf>
    <xf numFmtId="0" fontId="62" fillId="0" borderId="0" xfId="846" applyFont="1" applyAlignment="1">
      <alignment horizontal="left" vertical="center" wrapText="1"/>
    </xf>
    <xf numFmtId="0" fontId="61" fillId="0" borderId="0" xfId="846" applyFont="1" applyAlignment="1">
      <alignment horizontal="center" vertical="center"/>
    </xf>
    <xf numFmtId="0" fontId="63" fillId="0" borderId="0" xfId="846" applyFont="1" applyAlignment="1">
      <alignment horizontal="center"/>
    </xf>
    <xf numFmtId="0" fontId="65" fillId="0" borderId="105" xfId="846" applyFont="1" applyBorder="1" applyAlignment="1">
      <alignment horizontal="center" vertical="center"/>
    </xf>
    <xf numFmtId="0" fontId="64" fillId="50" borderId="105" xfId="846" applyFont="1" applyFill="1" applyBorder="1" applyAlignment="1">
      <alignment horizontal="center" vertical="center"/>
    </xf>
    <xf numFmtId="0" fontId="64" fillId="54" borderId="106" xfId="852" applyFont="1" applyFill="1" applyBorder="1" applyAlignment="1">
      <alignment horizontal="center" vertical="center"/>
    </xf>
    <xf numFmtId="0" fontId="65" fillId="0" borderId="106" xfId="846" applyFont="1" applyBorder="1" applyAlignment="1">
      <alignment horizontal="center" vertical="center"/>
    </xf>
  </cellXfs>
  <cellStyles count="854">
    <cellStyle name="12" xfId="84"/>
    <cellStyle name="20% - Ênfase1 2" xfId="3"/>
    <cellStyle name="20% - Ênfase1 2 2" xfId="85"/>
    <cellStyle name="20% - Ênfase1 2 3" xfId="86"/>
    <cellStyle name="20% - Ênfase1 2 4" xfId="87"/>
    <cellStyle name="20% - Ênfase1 2 5" xfId="88"/>
    <cellStyle name="20% - Ênfase1 3" xfId="89"/>
    <cellStyle name="20% - Ênfase1 3 2" xfId="90"/>
    <cellStyle name="20% - Ênfase1 4" xfId="91"/>
    <cellStyle name="20% - Ênfase1 4 2" xfId="92"/>
    <cellStyle name="20% - Ênfase1 5" xfId="93"/>
    <cellStyle name="20% - Ênfase1 5 2" xfId="94"/>
    <cellStyle name="20% - Ênfase1 6" xfId="95"/>
    <cellStyle name="20% - Ênfase2 2" xfId="4"/>
    <cellStyle name="20% - Ênfase2 2 2" xfId="96"/>
    <cellStyle name="20% - Ênfase2 2 3" xfId="97"/>
    <cellStyle name="20% - Ênfase2 2 4" xfId="98"/>
    <cellStyle name="20% - Ênfase2 2 5" xfId="99"/>
    <cellStyle name="20% - Ênfase2 3" xfId="100"/>
    <cellStyle name="20% - Ênfase2 3 2" xfId="101"/>
    <cellStyle name="20% - Ênfase2 4" xfId="102"/>
    <cellStyle name="20% - Ênfase2 4 2" xfId="103"/>
    <cellStyle name="20% - Ênfase2 5" xfId="104"/>
    <cellStyle name="20% - Ênfase2 5 2" xfId="105"/>
    <cellStyle name="20% - Ênfase2 6" xfId="106"/>
    <cellStyle name="20% - Ênfase3 2" xfId="5"/>
    <cellStyle name="20% - Ênfase3 2 2" xfId="107"/>
    <cellStyle name="20% - Ênfase3 2 3" xfId="108"/>
    <cellStyle name="20% - Ênfase3 2 4" xfId="109"/>
    <cellStyle name="20% - Ênfase3 2 5" xfId="110"/>
    <cellStyle name="20% - Ênfase3 3" xfId="111"/>
    <cellStyle name="20% - Ênfase3 3 2" xfId="112"/>
    <cellStyle name="20% - Ênfase3 4" xfId="113"/>
    <cellStyle name="20% - Ênfase3 4 2" xfId="114"/>
    <cellStyle name="20% - Ênfase3 5" xfId="115"/>
    <cellStyle name="20% - Ênfase3 5 2" xfId="116"/>
    <cellStyle name="20% - Ênfase3 6" xfId="117"/>
    <cellStyle name="20% - Ênfase4 2" xfId="6"/>
    <cellStyle name="20% - Ênfase4 2 2" xfId="118"/>
    <cellStyle name="20% - Ênfase4 2 3" xfId="119"/>
    <cellStyle name="20% - Ênfase4 2 4" xfId="120"/>
    <cellStyle name="20% - Ênfase4 2 5" xfId="121"/>
    <cellStyle name="20% - Ênfase4 3" xfId="122"/>
    <cellStyle name="20% - Ênfase4 3 2" xfId="123"/>
    <cellStyle name="20% - Ênfase4 4" xfId="124"/>
    <cellStyle name="20% - Ênfase4 4 2" xfId="125"/>
    <cellStyle name="20% - Ênfase4 5" xfId="126"/>
    <cellStyle name="20% - Ênfase4 5 2" xfId="127"/>
    <cellStyle name="20% - Ênfase4 6" xfId="128"/>
    <cellStyle name="20% - Ênfase5 2" xfId="7"/>
    <cellStyle name="20% - Ênfase5 2 2" xfId="129"/>
    <cellStyle name="20% - Ênfase5 2 3" xfId="130"/>
    <cellStyle name="20% - Ênfase5 2 4" xfId="131"/>
    <cellStyle name="20% - Ênfase5 2 5" xfId="132"/>
    <cellStyle name="20% - Ênfase5 3" xfId="133"/>
    <cellStyle name="20% - Ênfase5 3 2" xfId="134"/>
    <cellStyle name="20% - Ênfase5 4" xfId="135"/>
    <cellStyle name="20% - Ênfase5 4 2" xfId="136"/>
    <cellStyle name="20% - Ênfase5 5" xfId="137"/>
    <cellStyle name="20% - Ênfase5 5 2" xfId="138"/>
    <cellStyle name="20% - Ênfase5 6" xfId="139"/>
    <cellStyle name="20% - Ênfase6 2" xfId="8"/>
    <cellStyle name="20% - Ênfase6 2 2" xfId="140"/>
    <cellStyle name="20% - Ênfase6 2 3" xfId="141"/>
    <cellStyle name="20% - Ênfase6 2 4" xfId="142"/>
    <cellStyle name="20% - Ênfase6 2 5" xfId="143"/>
    <cellStyle name="20% - Ênfase6 3" xfId="144"/>
    <cellStyle name="20% - Ênfase6 3 2" xfId="145"/>
    <cellStyle name="20% - Ênfase6 4" xfId="146"/>
    <cellStyle name="20% - Ênfase6 4 2" xfId="147"/>
    <cellStyle name="20% - Ênfase6 5" xfId="148"/>
    <cellStyle name="20% - Ênfase6 5 2" xfId="149"/>
    <cellStyle name="20% - Ênfase6 6" xfId="150"/>
    <cellStyle name="40% - Ênfase1 2" xfId="9"/>
    <cellStyle name="40% - Ênfase1 2 2" xfId="151"/>
    <cellStyle name="40% - Ênfase1 2 3" xfId="152"/>
    <cellStyle name="40% - Ênfase1 2 4" xfId="153"/>
    <cellStyle name="40% - Ênfase1 2 5" xfId="154"/>
    <cellStyle name="40% - Ênfase1 3" xfId="155"/>
    <cellStyle name="40% - Ênfase1 3 2" xfId="156"/>
    <cellStyle name="40% - Ênfase1 4" xfId="157"/>
    <cellStyle name="40% - Ênfase1 4 2" xfId="158"/>
    <cellStyle name="40% - Ênfase1 5" xfId="159"/>
    <cellStyle name="40% - Ênfase1 5 2" xfId="160"/>
    <cellStyle name="40% - Ênfase1 6" xfId="161"/>
    <cellStyle name="40% - Ênfase2 2" xfId="10"/>
    <cellStyle name="40% - Ênfase2 2 2" xfId="162"/>
    <cellStyle name="40% - Ênfase2 2 3" xfId="163"/>
    <cellStyle name="40% - Ênfase2 2 4" xfId="164"/>
    <cellStyle name="40% - Ênfase2 2 5" xfId="165"/>
    <cellStyle name="40% - Ênfase2 3" xfId="166"/>
    <cellStyle name="40% - Ênfase2 3 2" xfId="167"/>
    <cellStyle name="40% - Ênfase2 4" xfId="168"/>
    <cellStyle name="40% - Ênfase2 4 2" xfId="169"/>
    <cellStyle name="40% - Ênfase2 5" xfId="170"/>
    <cellStyle name="40% - Ênfase2 5 2" xfId="171"/>
    <cellStyle name="40% - Ênfase2 6" xfId="172"/>
    <cellStyle name="40% - Ênfase3 2" xfId="11"/>
    <cellStyle name="40% - Ênfase3 2 2" xfId="173"/>
    <cellStyle name="40% - Ênfase3 2 3" xfId="174"/>
    <cellStyle name="40% - Ênfase3 2 4" xfId="175"/>
    <cellStyle name="40% - Ênfase3 2 5" xfId="176"/>
    <cellStyle name="40% - Ênfase3 3" xfId="177"/>
    <cellStyle name="40% - Ênfase3 3 2" xfId="178"/>
    <cellStyle name="40% - Ênfase3 4" xfId="179"/>
    <cellStyle name="40% - Ênfase3 4 2" xfId="180"/>
    <cellStyle name="40% - Ênfase3 5" xfId="181"/>
    <cellStyle name="40% - Ênfase3 5 2" xfId="182"/>
    <cellStyle name="40% - Ênfase3 6" xfId="183"/>
    <cellStyle name="40% - Ênfase4 2" xfId="12"/>
    <cellStyle name="40% - Ênfase4 2 2" xfId="184"/>
    <cellStyle name="40% - Ênfase4 2 3" xfId="185"/>
    <cellStyle name="40% - Ênfase4 2 4" xfId="186"/>
    <cellStyle name="40% - Ênfase4 2 5" xfId="187"/>
    <cellStyle name="40% - Ênfase4 3" xfId="188"/>
    <cellStyle name="40% - Ênfase4 3 2" xfId="189"/>
    <cellStyle name="40% - Ênfase4 4" xfId="190"/>
    <cellStyle name="40% - Ênfase4 4 2" xfId="191"/>
    <cellStyle name="40% - Ênfase4 5" xfId="192"/>
    <cellStyle name="40% - Ênfase4 5 2" xfId="193"/>
    <cellStyle name="40% - Ênfase4 6" xfId="194"/>
    <cellStyle name="40% - Ênfase5 2" xfId="13"/>
    <cellStyle name="40% - Ênfase5 2 2" xfId="195"/>
    <cellStyle name="40% - Ênfase5 2 3" xfId="196"/>
    <cellStyle name="40% - Ênfase5 2 4" xfId="197"/>
    <cellStyle name="40% - Ênfase5 2 5" xfId="198"/>
    <cellStyle name="40% - Ênfase5 3" xfId="199"/>
    <cellStyle name="40% - Ênfase5 3 2" xfId="200"/>
    <cellStyle name="40% - Ênfase5 4" xfId="201"/>
    <cellStyle name="40% - Ênfase5 4 2" xfId="202"/>
    <cellStyle name="40% - Ênfase5 5" xfId="203"/>
    <cellStyle name="40% - Ênfase5 5 2" xfId="204"/>
    <cellStyle name="40% - Ênfase5 6" xfId="205"/>
    <cellStyle name="40% - Ênfase6 2" xfId="14"/>
    <cellStyle name="40% - Ênfase6 2 2" xfId="206"/>
    <cellStyle name="40% - Ênfase6 2 3" xfId="207"/>
    <cellStyle name="40% - Ênfase6 2 4" xfId="208"/>
    <cellStyle name="40% - Ênfase6 2 5" xfId="209"/>
    <cellStyle name="40% - Ênfase6 3" xfId="210"/>
    <cellStyle name="40% - Ênfase6 3 2" xfId="211"/>
    <cellStyle name="40% - Ênfase6 4" xfId="212"/>
    <cellStyle name="40% - Ênfase6 4 2" xfId="213"/>
    <cellStyle name="40% - Ênfase6 5" xfId="214"/>
    <cellStyle name="40% - Ênfase6 5 2" xfId="215"/>
    <cellStyle name="40% - Ênfase6 6" xfId="216"/>
    <cellStyle name="60% - Ênfase1 2" xfId="15"/>
    <cellStyle name="60% - Ênfase1 3" xfId="217"/>
    <cellStyle name="60% - Ênfase1 4" xfId="218"/>
    <cellStyle name="60% - Ênfase1 5" xfId="219"/>
    <cellStyle name="60% - Ênfase2 2" xfId="16"/>
    <cellStyle name="60% - Ênfase2 3" xfId="220"/>
    <cellStyle name="60% - Ênfase2 4" xfId="221"/>
    <cellStyle name="60% - Ênfase2 5" xfId="222"/>
    <cellStyle name="60% - Ênfase3 2" xfId="17"/>
    <cellStyle name="60% - Ênfase3 3" xfId="223"/>
    <cellStyle name="60% - Ênfase3 4" xfId="224"/>
    <cellStyle name="60% - Ênfase3 5" xfId="225"/>
    <cellStyle name="60% - Ênfase4 2" xfId="18"/>
    <cellStyle name="60% - Ênfase4 3" xfId="226"/>
    <cellStyle name="60% - Ênfase4 4" xfId="227"/>
    <cellStyle name="60% - Ênfase4 5" xfId="228"/>
    <cellStyle name="60% - Ênfase5 2" xfId="19"/>
    <cellStyle name="60% - Ênfase5 3" xfId="229"/>
    <cellStyle name="60% - Ênfase5 4" xfId="230"/>
    <cellStyle name="60% - Ênfase5 5" xfId="231"/>
    <cellStyle name="60% - Ênfase6 2" xfId="20"/>
    <cellStyle name="60% - Ênfase6 3" xfId="232"/>
    <cellStyle name="60% - Ênfase6 4" xfId="233"/>
    <cellStyle name="60% - Ênfase6 5" xfId="234"/>
    <cellStyle name="Bom 2" xfId="21"/>
    <cellStyle name="Bom 3" xfId="235"/>
    <cellStyle name="Bom 4" xfId="236"/>
    <cellStyle name="Bom 5" xfId="237"/>
    <cellStyle name="Cálculo 2" xfId="22"/>
    <cellStyle name="Cálculo 2 2" xfId="238"/>
    <cellStyle name="Cálculo 2 3" xfId="239"/>
    <cellStyle name="Cálculo 2 4" xfId="783"/>
    <cellStyle name="Cálculo 3" xfId="240"/>
    <cellStyle name="Cálculo 3 2" xfId="241"/>
    <cellStyle name="Cálculo 3 3" xfId="242"/>
    <cellStyle name="Cálculo 4" xfId="243"/>
    <cellStyle name="Cálculo 4 2" xfId="244"/>
    <cellStyle name="Cálculo 4 3" xfId="245"/>
    <cellStyle name="Cálculo 5" xfId="246"/>
    <cellStyle name="Cálculo 5 2" xfId="247"/>
    <cellStyle name="Cálculo 5 3" xfId="248"/>
    <cellStyle name="Célula de Verificação 2" xfId="23"/>
    <cellStyle name="Célula de Verificação 3" xfId="249"/>
    <cellStyle name="Célula de Verificação 4" xfId="250"/>
    <cellStyle name="Célula de Verificação 5" xfId="251"/>
    <cellStyle name="Célula Vinculada 2" xfId="24"/>
    <cellStyle name="Célula Vinculada 3" xfId="252"/>
    <cellStyle name="Célula Vinculada 4" xfId="253"/>
    <cellStyle name="Célula Vinculada 5" xfId="254"/>
    <cellStyle name="Ênfase1 2" xfId="25"/>
    <cellStyle name="Ênfase1 3" xfId="255"/>
    <cellStyle name="Ênfase1 4" xfId="256"/>
    <cellStyle name="Ênfase1 5" xfId="257"/>
    <cellStyle name="Ênfase1 6" xfId="852"/>
    <cellStyle name="Ênfase2 2" xfId="26"/>
    <cellStyle name="Ênfase2 3" xfId="258"/>
    <cellStyle name="Ênfase2 4" xfId="259"/>
    <cellStyle name="Ênfase2 5" xfId="260"/>
    <cellStyle name="Ênfase3 2" xfId="27"/>
    <cellStyle name="Ênfase3 3" xfId="261"/>
    <cellStyle name="Ênfase3 4" xfId="262"/>
    <cellStyle name="Ênfase3 5" xfId="263"/>
    <cellStyle name="Ênfase4 2" xfId="28"/>
    <cellStyle name="Ênfase4 3" xfId="264"/>
    <cellStyle name="Ênfase4 4" xfId="265"/>
    <cellStyle name="Ênfase4 5" xfId="266"/>
    <cellStyle name="Ênfase5 2" xfId="29"/>
    <cellStyle name="Ênfase5 3" xfId="267"/>
    <cellStyle name="Ênfase5 4" xfId="268"/>
    <cellStyle name="Ênfase5 5" xfId="269"/>
    <cellStyle name="Ênfase6 2" xfId="30"/>
    <cellStyle name="Ênfase6 3" xfId="270"/>
    <cellStyle name="Ênfase6 4" xfId="271"/>
    <cellStyle name="Ênfase6 5" xfId="272"/>
    <cellStyle name="Entrada 2" xfId="31"/>
    <cellStyle name="Entrada 2 2" xfId="273"/>
    <cellStyle name="Entrada 2 3" xfId="274"/>
    <cellStyle name="Entrada 2 4" xfId="784"/>
    <cellStyle name="Entrada 3" xfId="275"/>
    <cellStyle name="Entrada 3 2" xfId="276"/>
    <cellStyle name="Entrada 3 3" xfId="277"/>
    <cellStyle name="Entrada 4" xfId="278"/>
    <cellStyle name="Entrada 4 2" xfId="279"/>
    <cellStyle name="Entrada 4 3" xfId="280"/>
    <cellStyle name="Entrada 5" xfId="281"/>
    <cellStyle name="Entrada 5 2" xfId="282"/>
    <cellStyle name="Entrada 5 3" xfId="283"/>
    <cellStyle name="Euro" xfId="284"/>
    <cellStyle name="Euro 2" xfId="285"/>
    <cellStyle name="Euro 3" xfId="286"/>
    <cellStyle name="Euro 4" xfId="287"/>
    <cellStyle name="Euro 5" xfId="288"/>
    <cellStyle name="Excel Built-in Excel Built-in Excel Built-in Normal 3" xfId="289"/>
    <cellStyle name="Excel Built-in Excel Built-in Excel Built-in Normal 4 2" xfId="290"/>
    <cellStyle name="Excel Built-in Excel Built-in Excel Built-in Porcentagem 2" xfId="291"/>
    <cellStyle name="Excel Built-in Excel Built-in Excel Built-in Porcentagem 3" xfId="292"/>
    <cellStyle name="Excel Built-in Excel Built-in Excel Built-in Porcentagem 3 2" xfId="293"/>
    <cellStyle name="Excel Built-in Excel Built-in Excel Built-in TableStyleLight1" xfId="294"/>
    <cellStyle name="Excel Built-in Excel Built-in TableStyleLight1" xfId="295"/>
    <cellStyle name="Excel_BuiltIn_20% - Ênfase1 1" xfId="296"/>
    <cellStyle name="Followed Hyperlink" xfId="32"/>
    <cellStyle name="Incorreto 2" xfId="33"/>
    <cellStyle name="Incorreto 3" xfId="297"/>
    <cellStyle name="Incorreto 4" xfId="298"/>
    <cellStyle name="Incorreto 5" xfId="299"/>
    <cellStyle name="Indefinido" xfId="300"/>
    <cellStyle name="Millares [0]_WDM-1" xfId="34"/>
    <cellStyle name="Millares_WDM-1" xfId="35"/>
    <cellStyle name="Moeda" xfId="82" builtinId="4"/>
    <cellStyle name="Moeda 2" xfId="36"/>
    <cellStyle name="Moeda 2 2" xfId="301"/>
    <cellStyle name="Moeda 2 2 2" xfId="302"/>
    <cellStyle name="Moeda 2 2 3" xfId="303"/>
    <cellStyle name="Moeda 2 2 4" xfId="304"/>
    <cellStyle name="Moeda 2 2 5" xfId="305"/>
    <cellStyle name="Moeda 2 3" xfId="306"/>
    <cellStyle name="Moeda 2 3 2" xfId="307"/>
    <cellStyle name="Moeda 2 4" xfId="308"/>
    <cellStyle name="Moeda 2 5" xfId="309"/>
    <cellStyle name="Moeda 2 6" xfId="310"/>
    <cellStyle name="Moeda 3" xfId="37"/>
    <cellStyle name="Moeda 4" xfId="38"/>
    <cellStyle name="Moeda 5" xfId="81"/>
    <cellStyle name="Moeda 6" xfId="781"/>
    <cellStyle name="Moeda 7" xfId="785"/>
    <cellStyle name="Moeda 8" xfId="848"/>
    <cellStyle name="Moeda 9" xfId="851"/>
    <cellStyle name="Moneda [0]_WDM-1" xfId="39"/>
    <cellStyle name="Moneda_WDM-1" xfId="40"/>
    <cellStyle name="Neutra 2" xfId="41"/>
    <cellStyle name="Neutra 3" xfId="311"/>
    <cellStyle name="Neutra 4" xfId="312"/>
    <cellStyle name="Neutra 5" xfId="313"/>
    <cellStyle name="Normal" xfId="0" builtinId="0"/>
    <cellStyle name="Normal 10" xfId="314"/>
    <cellStyle name="Normal 10 2" xfId="315"/>
    <cellStyle name="Normal 10 7" xfId="316"/>
    <cellStyle name="Normal 11" xfId="317"/>
    <cellStyle name="Normal 11 2" xfId="318"/>
    <cellStyle name="Normal 12" xfId="319"/>
    <cellStyle name="Normal 12 2" xfId="320"/>
    <cellStyle name="Normal 12 6" xfId="321"/>
    <cellStyle name="Normal 13" xfId="322"/>
    <cellStyle name="Normal 13 2" xfId="323"/>
    <cellStyle name="Normal 13 3" xfId="324"/>
    <cellStyle name="Normal 13 4" xfId="325"/>
    <cellStyle name="Normal 13 5" xfId="326"/>
    <cellStyle name="Normal 14" xfId="327"/>
    <cellStyle name="Normal 14 2" xfId="328"/>
    <cellStyle name="Normal 14 3" xfId="329"/>
    <cellStyle name="Normal 14 4" xfId="330"/>
    <cellStyle name="Normal 14 5" xfId="331"/>
    <cellStyle name="Normal 14 6" xfId="332"/>
    <cellStyle name="Normal 15" xfId="333"/>
    <cellStyle name="Normal 15 2" xfId="334"/>
    <cellStyle name="Normal 16" xfId="335"/>
    <cellStyle name="Normal 16 2" xfId="336"/>
    <cellStyle name="Normal 17" xfId="337"/>
    <cellStyle name="Normal 17 2" xfId="338"/>
    <cellStyle name="Normal 17 3" xfId="339"/>
    <cellStyle name="Normal 18" xfId="340"/>
    <cellStyle name="Normal 18 2" xfId="341"/>
    <cellStyle name="Normal 19" xfId="342"/>
    <cellStyle name="Normal 2" xfId="42"/>
    <cellStyle name="Normal 2 10" xfId="343"/>
    <cellStyle name="Normal 2 10 2" xfId="344"/>
    <cellStyle name="Normal 2 11" xfId="786"/>
    <cellStyle name="Normal 2 2" xfId="43"/>
    <cellStyle name="Normal 2 2 2" xfId="44"/>
    <cellStyle name="Normal 2 2 3" xfId="45"/>
    <cellStyle name="Normal 2 2 4" xfId="345"/>
    <cellStyle name="Normal 2 2 5" xfId="346"/>
    <cellStyle name="Normal 2 2 6" xfId="347"/>
    <cellStyle name="Normal 2 2 7" xfId="787"/>
    <cellStyle name="Normal 2 2 8" xfId="788"/>
    <cellStyle name="Normal 2 3" xfId="46"/>
    <cellStyle name="Normal 2 3 2" xfId="348"/>
    <cellStyle name="Normal 2 3 3" xfId="349"/>
    <cellStyle name="Normal 2 3 4" xfId="350"/>
    <cellStyle name="Normal 2 3 5" xfId="351"/>
    <cellStyle name="Normal 2 4" xfId="352"/>
    <cellStyle name="Normal 2 4 2" xfId="353"/>
    <cellStyle name="Normal 2 5" xfId="354"/>
    <cellStyle name="Normal 2 5 2" xfId="355"/>
    <cellStyle name="Normal 2 6" xfId="356"/>
    <cellStyle name="Normal 2 7" xfId="357"/>
    <cellStyle name="Normal 2 7 2" xfId="358"/>
    <cellStyle name="Normal 2 7 3" xfId="359"/>
    <cellStyle name="Normal 2 7 4" xfId="360"/>
    <cellStyle name="Normal 2 7 5" xfId="361"/>
    <cellStyle name="Normal 2 8" xfId="362"/>
    <cellStyle name="Normal 2 9" xfId="363"/>
    <cellStyle name="Normal 2 9 16" xfId="364"/>
    <cellStyle name="Normal 2 9 2" xfId="365"/>
    <cellStyle name="Normal 2 9 3" xfId="366"/>
    <cellStyle name="Normal 2_CGR_GRL_900_MC_050_R0" xfId="367"/>
    <cellStyle name="Normal 20" xfId="368"/>
    <cellStyle name="Normal 21" xfId="369"/>
    <cellStyle name="Normal 22" xfId="370"/>
    <cellStyle name="Normal 22 2" xfId="371"/>
    <cellStyle name="Normal 23" xfId="372"/>
    <cellStyle name="Normal 23 2" xfId="373"/>
    <cellStyle name="Normal 23 3" xfId="374"/>
    <cellStyle name="Normal 23 4" xfId="375"/>
    <cellStyle name="Normal 23 5" xfId="376"/>
    <cellStyle name="Normal 23 6" xfId="377"/>
    <cellStyle name="Normal 24" xfId="378"/>
    <cellStyle name="Normal 24 2" xfId="379"/>
    <cellStyle name="Normal 25" xfId="380"/>
    <cellStyle name="Normal 25 2" xfId="381"/>
    <cellStyle name="Normal 26" xfId="382"/>
    <cellStyle name="Normal 26 2" xfId="383"/>
    <cellStyle name="Normal 27" xfId="384"/>
    <cellStyle name="Normal 27 2" xfId="385"/>
    <cellStyle name="Normal 27 3" xfId="386"/>
    <cellStyle name="Normal 27 4" xfId="387"/>
    <cellStyle name="Normal 27 5" xfId="388"/>
    <cellStyle name="Normal 27 6" xfId="389"/>
    <cellStyle name="Normal 28" xfId="390"/>
    <cellStyle name="Normal 28 2" xfId="391"/>
    <cellStyle name="Normal 28 3" xfId="392"/>
    <cellStyle name="Normal 28 4" xfId="393"/>
    <cellStyle name="Normal 28 5" xfId="394"/>
    <cellStyle name="Normal 28 6" xfId="395"/>
    <cellStyle name="Normal 29" xfId="396"/>
    <cellStyle name="Normal 29 2" xfId="397"/>
    <cellStyle name="Normal 29 3" xfId="398"/>
    <cellStyle name="Normal 29 4" xfId="399"/>
    <cellStyle name="Normal 29 5" xfId="400"/>
    <cellStyle name="Normal 29 6" xfId="401"/>
    <cellStyle name="Normal 29 7" xfId="402"/>
    <cellStyle name="Normal 3" xfId="47"/>
    <cellStyle name="Normal 3 2" xfId="403"/>
    <cellStyle name="Normal 3 2 2" xfId="404"/>
    <cellStyle name="Normal 3 2 3" xfId="405"/>
    <cellStyle name="Normal 3 2 4" xfId="406"/>
    <cellStyle name="Normal 3 2 5" xfId="407"/>
    <cellStyle name="Normal 3 2 6" xfId="408"/>
    <cellStyle name="Normal 3 2 7" xfId="409"/>
    <cellStyle name="Normal 3 3" xfId="410"/>
    <cellStyle name="Normal 3 4" xfId="411"/>
    <cellStyle name="Normal 3 5" xfId="412"/>
    <cellStyle name="Normal 3 6" xfId="413"/>
    <cellStyle name="Normal 3 7" xfId="414"/>
    <cellStyle name="Normal 3 8" xfId="779"/>
    <cellStyle name="Normal 3_Atualizado" xfId="415"/>
    <cellStyle name="Normal 30" xfId="416"/>
    <cellStyle name="Normal 30 2" xfId="417"/>
    <cellStyle name="Normal 30 3" xfId="418"/>
    <cellStyle name="Normal 30 4" xfId="419"/>
    <cellStyle name="Normal 30 5" xfId="420"/>
    <cellStyle name="Normal 30 6" xfId="421"/>
    <cellStyle name="Normal 30 7" xfId="422"/>
    <cellStyle name="Normal 31" xfId="423"/>
    <cellStyle name="Normal 31 2" xfId="424"/>
    <cellStyle name="Normal 31 3" xfId="425"/>
    <cellStyle name="Normal 31 4" xfId="426"/>
    <cellStyle name="Normal 31 5" xfId="427"/>
    <cellStyle name="Normal 31 6" xfId="428"/>
    <cellStyle name="Normal 32" xfId="429"/>
    <cellStyle name="Normal 32 2" xfId="430"/>
    <cellStyle name="Normal 32 3" xfId="431"/>
    <cellStyle name="Normal 32 4" xfId="432"/>
    <cellStyle name="Normal 32 5" xfId="433"/>
    <cellStyle name="Normal 32 6" xfId="434"/>
    <cellStyle name="Normal 33" xfId="435"/>
    <cellStyle name="Normal 33 2" xfId="436"/>
    <cellStyle name="Normal 33 3" xfId="437"/>
    <cellStyle name="Normal 33 4" xfId="438"/>
    <cellStyle name="Normal 33 5" xfId="439"/>
    <cellStyle name="Normal 33 6" xfId="440"/>
    <cellStyle name="Normal 34" xfId="441"/>
    <cellStyle name="Normal 34 2" xfId="442"/>
    <cellStyle name="Normal 34 3" xfId="443"/>
    <cellStyle name="Normal 34 4" xfId="444"/>
    <cellStyle name="Normal 34 5" xfId="445"/>
    <cellStyle name="Normal 34 6" xfId="446"/>
    <cellStyle name="Normal 35" xfId="447"/>
    <cellStyle name="Normal 35 2" xfId="448"/>
    <cellStyle name="Normal 35 3" xfId="449"/>
    <cellStyle name="Normal 35 4" xfId="450"/>
    <cellStyle name="Normal 35 5" xfId="451"/>
    <cellStyle name="Normal 35 6" xfId="452"/>
    <cellStyle name="Normal 36" xfId="453"/>
    <cellStyle name="Normal 36 2" xfId="454"/>
    <cellStyle name="Normal 36 3" xfId="455"/>
    <cellStyle name="Normal 36 4" xfId="456"/>
    <cellStyle name="Normal 36 5" xfId="457"/>
    <cellStyle name="Normal 36 6" xfId="458"/>
    <cellStyle name="Normal 37" xfId="459"/>
    <cellStyle name="Normal 37 2" xfId="460"/>
    <cellStyle name="Normal 37 3" xfId="461"/>
    <cellStyle name="Normal 37 4" xfId="462"/>
    <cellStyle name="Normal 37 5" xfId="463"/>
    <cellStyle name="Normal 37 6" xfId="464"/>
    <cellStyle name="Normal 38" xfId="465"/>
    <cellStyle name="Normal 38 2" xfId="466"/>
    <cellStyle name="Normal 38 3" xfId="467"/>
    <cellStyle name="Normal 38 4" xfId="468"/>
    <cellStyle name="Normal 38 5" xfId="469"/>
    <cellStyle name="Normal 38 6" xfId="470"/>
    <cellStyle name="Normal 39" xfId="471"/>
    <cellStyle name="Normal 39 2" xfId="472"/>
    <cellStyle name="Normal 39 3" xfId="473"/>
    <cellStyle name="Normal 39 4" xfId="474"/>
    <cellStyle name="Normal 39 5" xfId="475"/>
    <cellStyle name="Normal 39 6" xfId="476"/>
    <cellStyle name="Normal 4" xfId="48"/>
    <cellStyle name="Normal 4 2" xfId="477"/>
    <cellStyle name="Normal 4 2 2" xfId="478"/>
    <cellStyle name="Normal 4 2 3" xfId="479"/>
    <cellStyle name="Normal 4 2 4" xfId="480"/>
    <cellStyle name="Normal 4 2 5" xfId="481"/>
    <cellStyle name="Normal 4 3" xfId="482"/>
    <cellStyle name="Normal 4 4" xfId="483"/>
    <cellStyle name="Normal 4 5" xfId="484"/>
    <cellStyle name="Normal 4 6" xfId="485"/>
    <cellStyle name="Normal 4 7" xfId="486"/>
    <cellStyle name="Normal 4 8" xfId="487"/>
    <cellStyle name="Normal 4_Cópia de Orçamento SBTT" xfId="488"/>
    <cellStyle name="Normal 40" xfId="489"/>
    <cellStyle name="Normal 40 2" xfId="490"/>
    <cellStyle name="Normal 40 3" xfId="491"/>
    <cellStyle name="Normal 40 4" xfId="492"/>
    <cellStyle name="Normal 40 5" xfId="493"/>
    <cellStyle name="Normal 40 6" xfId="494"/>
    <cellStyle name="Normal 41" xfId="495"/>
    <cellStyle name="Normal 41 2" xfId="496"/>
    <cellStyle name="Normal 41 3" xfId="497"/>
    <cellStyle name="Normal 41 4" xfId="498"/>
    <cellStyle name="Normal 41 5" xfId="499"/>
    <cellStyle name="Normal 41 6" xfId="500"/>
    <cellStyle name="Normal 42" xfId="501"/>
    <cellStyle name="Normal 42 2" xfId="502"/>
    <cellStyle name="Normal 42 3" xfId="503"/>
    <cellStyle name="Normal 42 4" xfId="504"/>
    <cellStyle name="Normal 42 5" xfId="505"/>
    <cellStyle name="Normal 42 6" xfId="506"/>
    <cellStyle name="Normal 43" xfId="507"/>
    <cellStyle name="Normal 43 2" xfId="508"/>
    <cellStyle name="Normal 43 3" xfId="509"/>
    <cellStyle name="Normal 43 4" xfId="510"/>
    <cellStyle name="Normal 43 5" xfId="511"/>
    <cellStyle name="Normal 43 6" xfId="512"/>
    <cellStyle name="Normal 44" xfId="513"/>
    <cellStyle name="Normal 44 2" xfId="514"/>
    <cellStyle name="Normal 44 3" xfId="515"/>
    <cellStyle name="Normal 44 4" xfId="516"/>
    <cellStyle name="Normal 44 5" xfId="517"/>
    <cellStyle name="Normal 44 6" xfId="518"/>
    <cellStyle name="Normal 45" xfId="519"/>
    <cellStyle name="Normal 45 2" xfId="520"/>
    <cellStyle name="Normal 45 3" xfId="521"/>
    <cellStyle name="Normal 45 4" xfId="522"/>
    <cellStyle name="Normal 45 5" xfId="523"/>
    <cellStyle name="Normal 45 6" xfId="524"/>
    <cellStyle name="Normal 46" xfId="525"/>
    <cellStyle name="Normal 46 2" xfId="526"/>
    <cellStyle name="Normal 46 3" xfId="527"/>
    <cellStyle name="Normal 46 4" xfId="528"/>
    <cellStyle name="Normal 46 5" xfId="529"/>
    <cellStyle name="Normal 46 6" xfId="530"/>
    <cellStyle name="Normal 47" xfId="531"/>
    <cellStyle name="Normal 47 2" xfId="532"/>
    <cellStyle name="Normal 48" xfId="533"/>
    <cellStyle name="Normal 48 2" xfId="534"/>
    <cellStyle name="Normal 49" xfId="535"/>
    <cellStyle name="Normal 49 2" xfId="536"/>
    <cellStyle name="Normal 5" xfId="2"/>
    <cellStyle name="Normal 5 2" xfId="537"/>
    <cellStyle name="Normal 5 3" xfId="538"/>
    <cellStyle name="Normal 5 4" xfId="539"/>
    <cellStyle name="Normal 5 5" xfId="540"/>
    <cellStyle name="Normal 5 6" xfId="541"/>
    <cellStyle name="Normal 5 7" xfId="542"/>
    <cellStyle name="Normal 50" xfId="543"/>
    <cellStyle name="Normal 51" xfId="544"/>
    <cellStyle name="Normal 52" xfId="789"/>
    <cellStyle name="Normal 53" xfId="846"/>
    <cellStyle name="Normal 54" xfId="850"/>
    <cellStyle name="Normal 55" xfId="853"/>
    <cellStyle name="Normal 6" xfId="49"/>
    <cellStyle name="Normal 6 2" xfId="545"/>
    <cellStyle name="Normal 6 2 2" xfId="546"/>
    <cellStyle name="Normal 6 2 3" xfId="547"/>
    <cellStyle name="Normal 6 2 4" xfId="548"/>
    <cellStyle name="Normal 6 2 5" xfId="549"/>
    <cellStyle name="Normal 7" xfId="550"/>
    <cellStyle name="Normal 7 2" xfId="551"/>
    <cellStyle name="Normal 7 2 2" xfId="552"/>
    <cellStyle name="Normal 7 2 3" xfId="553"/>
    <cellStyle name="Normal 7 2 4" xfId="554"/>
    <cellStyle name="Normal 7 2 5" xfId="555"/>
    <cellStyle name="Normal 7 2 6" xfId="556"/>
    <cellStyle name="Normal 7 3" xfId="557"/>
    <cellStyle name="Normal 7 3 2" xfId="558"/>
    <cellStyle name="Normal 7 3 3" xfId="559"/>
    <cellStyle name="Normal 8" xfId="560"/>
    <cellStyle name="Normal 8 2" xfId="561"/>
    <cellStyle name="Normal 8 2 2" xfId="562"/>
    <cellStyle name="Normal 8 2 3" xfId="563"/>
    <cellStyle name="Normal 8 2 4" xfId="564"/>
    <cellStyle name="Normal 8 2 5" xfId="565"/>
    <cellStyle name="Normal 8 3" xfId="566"/>
    <cellStyle name="Normal 8 4" xfId="567"/>
    <cellStyle name="Normal 8 5" xfId="568"/>
    <cellStyle name="Normal 8 6" xfId="569"/>
    <cellStyle name="Normal 8 7" xfId="570"/>
    <cellStyle name="Normal 9" xfId="571"/>
    <cellStyle name="Normal 9 2" xfId="572"/>
    <cellStyle name="Normal 9 3" xfId="573"/>
    <cellStyle name="Normal 9 4" xfId="574"/>
    <cellStyle name="Normal 9 5" xfId="575"/>
    <cellStyle name="Normal_Pesquisa no referencial 10 de maio de 2013" xfId="79"/>
    <cellStyle name="Nota 2" xfId="50"/>
    <cellStyle name="Nota 2 2" xfId="576"/>
    <cellStyle name="Nota 2 2 2" xfId="577"/>
    <cellStyle name="Nota 2 2 3" xfId="578"/>
    <cellStyle name="Nota 2 2 4" xfId="579"/>
    <cellStyle name="Nota 2 3" xfId="580"/>
    <cellStyle name="Nota 2 3 2" xfId="581"/>
    <cellStyle name="Nota 2 3 3" xfId="582"/>
    <cellStyle name="Nota 2 3 4" xfId="583"/>
    <cellStyle name="Nota 2 4" xfId="584"/>
    <cellStyle name="Nota 2 4 2" xfId="585"/>
    <cellStyle name="Nota 2 4 3" xfId="586"/>
    <cellStyle name="Nota 2 4 4" xfId="587"/>
    <cellStyle name="Nota 2 5" xfId="588"/>
    <cellStyle name="Nota 2 5 2" xfId="589"/>
    <cellStyle name="Nota 2 5 3" xfId="590"/>
    <cellStyle name="Nota 2 5 4" xfId="591"/>
    <cellStyle name="Nota 2 6" xfId="592"/>
    <cellStyle name="Nota 2 6 2" xfId="593"/>
    <cellStyle name="Nota 2 6 3" xfId="594"/>
    <cellStyle name="Nota 2 6 4" xfId="595"/>
    <cellStyle name="Nota 2 7" xfId="596"/>
    <cellStyle name="Nota 2 8" xfId="597"/>
    <cellStyle name="Nota 2 9" xfId="598"/>
    <cellStyle name="Nota 3" xfId="599"/>
    <cellStyle name="Nota 3 2" xfId="600"/>
    <cellStyle name="Nota 3 2 2" xfId="601"/>
    <cellStyle name="Nota 3 2 3" xfId="602"/>
    <cellStyle name="Nota 3 2 4" xfId="603"/>
    <cellStyle name="Nota 3 3" xfId="604"/>
    <cellStyle name="Nota 3 4" xfId="605"/>
    <cellStyle name="Nota 3 5" xfId="606"/>
    <cellStyle name="Nota 4" xfId="607"/>
    <cellStyle name="Nota 4 2" xfId="608"/>
    <cellStyle name="Nota 4 2 2" xfId="609"/>
    <cellStyle name="Nota 4 2 3" xfId="610"/>
    <cellStyle name="Nota 4 2 4" xfId="611"/>
    <cellStyle name="Nota 4 3" xfId="612"/>
    <cellStyle name="Nota 4 4" xfId="613"/>
    <cellStyle name="Nota 4 5" xfId="614"/>
    <cellStyle name="Nota 5" xfId="615"/>
    <cellStyle name="Nota 5 2" xfId="616"/>
    <cellStyle name="Nota 5 3" xfId="617"/>
    <cellStyle name="Nota 5 4" xfId="618"/>
    <cellStyle name="Nota 6" xfId="619"/>
    <cellStyle name="Nota 6 2" xfId="620"/>
    <cellStyle name="Nota 6 3" xfId="621"/>
    <cellStyle name="Nota 6 4" xfId="622"/>
    <cellStyle name="padroes" xfId="623"/>
    <cellStyle name="padroes 2" xfId="624"/>
    <cellStyle name="padroes 2 2" xfId="625"/>
    <cellStyle name="padroes 2 2 2" xfId="626"/>
    <cellStyle name="padroes 2 2 2 2" xfId="790"/>
    <cellStyle name="padroes 2 2 3" xfId="791"/>
    <cellStyle name="padroes 2 3" xfId="627"/>
    <cellStyle name="padroes 2 3 2" xfId="628"/>
    <cellStyle name="padroes 2 3 2 2" xfId="792"/>
    <cellStyle name="padroes 2 3 3" xfId="793"/>
    <cellStyle name="padroes 2 4" xfId="629"/>
    <cellStyle name="padroes 2 4 2" xfId="794"/>
    <cellStyle name="padroes 2 5" xfId="795"/>
    <cellStyle name="padroes 3" xfId="630"/>
    <cellStyle name="padroes 3 2" xfId="631"/>
    <cellStyle name="padroes 3 2 2" xfId="632"/>
    <cellStyle name="padroes 3 2 2 2" xfId="796"/>
    <cellStyle name="padroes 3 2 3" xfId="797"/>
    <cellStyle name="padroes 3 3" xfId="633"/>
    <cellStyle name="padroes 3 3 2" xfId="634"/>
    <cellStyle name="padroes 3 3 2 2" xfId="798"/>
    <cellStyle name="padroes 3 3 3" xfId="799"/>
    <cellStyle name="padroes 3 4" xfId="635"/>
    <cellStyle name="padroes 3 4 2" xfId="800"/>
    <cellStyle name="padroes 3 5" xfId="801"/>
    <cellStyle name="padroes 4" xfId="636"/>
    <cellStyle name="padroes 4 2" xfId="637"/>
    <cellStyle name="padroes 4 2 2" xfId="802"/>
    <cellStyle name="padroes 4 3" xfId="803"/>
    <cellStyle name="padroes 5" xfId="638"/>
    <cellStyle name="padroes 5 2" xfId="639"/>
    <cellStyle name="padroes 5 2 2" xfId="804"/>
    <cellStyle name="padroes 5 3" xfId="640"/>
    <cellStyle name="padroes 5 3 2" xfId="805"/>
    <cellStyle name="padroes 5 4" xfId="641"/>
    <cellStyle name="padroes 5 4 2" xfId="806"/>
    <cellStyle name="padroes 5 5" xfId="642"/>
    <cellStyle name="padroes 5 5 2" xfId="807"/>
    <cellStyle name="padroes 5 6" xfId="808"/>
    <cellStyle name="padroes 6" xfId="643"/>
    <cellStyle name="padroes 6 2" xfId="809"/>
    <cellStyle name="padroes 7" xfId="810"/>
    <cellStyle name="Percent 2" xfId="644"/>
    <cellStyle name="Percentagem 2" xfId="51"/>
    <cellStyle name="planilhas" xfId="645"/>
    <cellStyle name="Porcentagem" xfId="780" builtinId="5"/>
    <cellStyle name="Porcentagem 10" xfId="646"/>
    <cellStyle name="Porcentagem 2" xfId="52"/>
    <cellStyle name="Porcentagem 2 2" xfId="647"/>
    <cellStyle name="Porcentagem 2 2 2" xfId="648"/>
    <cellStyle name="Porcentagem 2 2 3" xfId="782"/>
    <cellStyle name="Porcentagem 2 3" xfId="649"/>
    <cellStyle name="Porcentagem 2 4" xfId="650"/>
    <cellStyle name="Porcentagem 2 5" xfId="651"/>
    <cellStyle name="Porcentagem 2 6" xfId="652"/>
    <cellStyle name="Porcentagem 3" xfId="53"/>
    <cellStyle name="Porcentagem 3 2" xfId="653"/>
    <cellStyle name="Porcentagem 4" xfId="80"/>
    <cellStyle name="Porcentagem 5" xfId="654"/>
    <cellStyle name="Porcentagem 5 2" xfId="655"/>
    <cellStyle name="Porcentagem 6" xfId="656"/>
    <cellStyle name="Porcentagem 7" xfId="657"/>
    <cellStyle name="Porcentagem 8" xfId="811"/>
    <cellStyle name="Porcentagem 9" xfId="849"/>
    <cellStyle name="Saída 2" xfId="54"/>
    <cellStyle name="Saída 2 2" xfId="658"/>
    <cellStyle name="Saída 2 2 2" xfId="812"/>
    <cellStyle name="Saída 2 3" xfId="659"/>
    <cellStyle name="Saída 2 3 2" xfId="813"/>
    <cellStyle name="Saída 2 4" xfId="660"/>
    <cellStyle name="Saída 2 4 2" xfId="814"/>
    <cellStyle name="Saída 2 5" xfId="815"/>
    <cellStyle name="Saída 3" xfId="661"/>
    <cellStyle name="Saída 3 2" xfId="662"/>
    <cellStyle name="Saída 3 2 2" xfId="816"/>
    <cellStyle name="Saída 3 3" xfId="663"/>
    <cellStyle name="Saída 3 3 2" xfId="817"/>
    <cellStyle name="Saída 3 4" xfId="664"/>
    <cellStyle name="Saída 3 4 2" xfId="818"/>
    <cellStyle name="Saída 3 5" xfId="819"/>
    <cellStyle name="Saída 4" xfId="665"/>
    <cellStyle name="Saída 4 2" xfId="666"/>
    <cellStyle name="Saída 4 2 2" xfId="820"/>
    <cellStyle name="Saída 4 3" xfId="667"/>
    <cellStyle name="Saída 4 3 2" xfId="821"/>
    <cellStyle name="Saída 4 4" xfId="668"/>
    <cellStyle name="Saída 4 4 2" xfId="822"/>
    <cellStyle name="Saída 4 5" xfId="823"/>
    <cellStyle name="Saída 5" xfId="669"/>
    <cellStyle name="Saída 5 2" xfId="670"/>
    <cellStyle name="Saída 5 2 2" xfId="824"/>
    <cellStyle name="Saída 5 3" xfId="671"/>
    <cellStyle name="Saída 5 3 2" xfId="825"/>
    <cellStyle name="Saída 5 4" xfId="672"/>
    <cellStyle name="Saída 5 4 2" xfId="826"/>
    <cellStyle name="Saída 5 5" xfId="827"/>
    <cellStyle name="Sem título1" xfId="673"/>
    <cellStyle name="Separador de milhares" xfId="1" builtinId="3"/>
    <cellStyle name="Separador de milhares 10" xfId="674"/>
    <cellStyle name="Separador de milhares 10 2" xfId="675"/>
    <cellStyle name="Separador de milhares 10 3" xfId="676"/>
    <cellStyle name="Separador de milhares 10 4" xfId="677"/>
    <cellStyle name="Separador de milhares 11" xfId="828"/>
    <cellStyle name="Separador de milhares 12" xfId="847"/>
    <cellStyle name="Separador de milhares 2" xfId="55"/>
    <cellStyle name="Separador de milhares 2 10" xfId="678"/>
    <cellStyle name="Separador de milhares 2 11" xfId="679"/>
    <cellStyle name="Separador de milhares 2 12" xfId="680"/>
    <cellStyle name="Separador de milhares 2 2" xfId="56"/>
    <cellStyle name="Separador de milhares 2 2 2" xfId="681"/>
    <cellStyle name="Separador de milhares 2 3" xfId="57"/>
    <cellStyle name="Separador de milhares 2 3 2" xfId="682"/>
    <cellStyle name="Separador de milhares 2 3 2 2" xfId="683"/>
    <cellStyle name="Separador de milhares 2 3 2 3" xfId="684"/>
    <cellStyle name="Separador de milhares 2 3 2 4" xfId="685"/>
    <cellStyle name="Separador de milhares 2 3 2 5" xfId="686"/>
    <cellStyle name="Separador de milhares 2 3 3" xfId="687"/>
    <cellStyle name="Separador de milhares 2 3 4" xfId="688"/>
    <cellStyle name="Separador de milhares 2 3 5" xfId="689"/>
    <cellStyle name="Separador de milhares 2 4" xfId="690"/>
    <cellStyle name="Separador de milhares 2 4 2" xfId="691"/>
    <cellStyle name="Separador de milhares 2 4 3" xfId="692"/>
    <cellStyle name="Separador de milhares 2 4 4" xfId="693"/>
    <cellStyle name="Separador de milhares 2 4 5" xfId="694"/>
    <cellStyle name="Separador de milhares 2 5" xfId="695"/>
    <cellStyle name="Separador de milhares 2 5 2" xfId="696"/>
    <cellStyle name="Separador de milhares 2 6" xfId="697"/>
    <cellStyle name="Separador de milhares 2 6 2" xfId="698"/>
    <cellStyle name="Separador de milhares 2 7" xfId="699"/>
    <cellStyle name="Separador de milhares 2 7 2" xfId="700"/>
    <cellStyle name="Separador de milhares 2 8" xfId="701"/>
    <cellStyle name="Separador de milhares 2 8 2" xfId="702"/>
    <cellStyle name="Separador de milhares 2 9" xfId="703"/>
    <cellStyle name="Separador de milhares 3" xfId="58"/>
    <cellStyle name="Separador de milhares 3 2" xfId="83"/>
    <cellStyle name="Separador de milhares 3 2 2" xfId="704"/>
    <cellStyle name="Separador de milhares 3 3" xfId="705"/>
    <cellStyle name="Separador de milhares 3 4" xfId="706"/>
    <cellStyle name="Separador de milhares 3 5" xfId="707"/>
    <cellStyle name="Separador de milhares 4" xfId="59"/>
    <cellStyle name="Separador de milhares 4 2" xfId="708"/>
    <cellStyle name="Separador de milhares 4 2 2" xfId="709"/>
    <cellStyle name="Separador de milhares 4 2 3" xfId="710"/>
    <cellStyle name="Separador de milhares 4 2 4" xfId="711"/>
    <cellStyle name="Separador de milhares 4 2 5" xfId="712"/>
    <cellStyle name="Separador de milhares 4 3" xfId="713"/>
    <cellStyle name="Separador de milhares 4 4" xfId="714"/>
    <cellStyle name="Separador de milhares 4 5" xfId="715"/>
    <cellStyle name="Separador de milhares 4 6" xfId="716"/>
    <cellStyle name="Separador de milhares 4 7" xfId="717"/>
    <cellStyle name="Separador de milhares 4 9" xfId="718"/>
    <cellStyle name="Separador de milhares 5" xfId="60"/>
    <cellStyle name="Separador de milhares 5 2" xfId="719"/>
    <cellStyle name="Separador de milhares 5 3" xfId="720"/>
    <cellStyle name="Separador de milhares 5 32" xfId="721"/>
    <cellStyle name="Separador de milhares 5 34" xfId="722"/>
    <cellStyle name="Separador de milhares 5 4" xfId="723"/>
    <cellStyle name="Separador de milhares 5 5" xfId="724"/>
    <cellStyle name="Separador de milhares 5 6" xfId="725"/>
    <cellStyle name="Separador de milhares 6" xfId="61"/>
    <cellStyle name="Separador de milhares 7" xfId="62"/>
    <cellStyle name="Separador de milhares 8" xfId="63"/>
    <cellStyle name="Separador de milhares 9" xfId="64"/>
    <cellStyle name="Separador de milhares 9 7" xfId="726"/>
    <cellStyle name="SUBTIT" xfId="65"/>
    <cellStyle name="SUBTIT 2" xfId="829"/>
    <cellStyle name="TableStyleLight1" xfId="727"/>
    <cellStyle name="TableStyleLight1 3" xfId="728"/>
    <cellStyle name="Texto de Aviso 2" xfId="66"/>
    <cellStyle name="Texto de Aviso 3" xfId="729"/>
    <cellStyle name="Texto de Aviso 4" xfId="730"/>
    <cellStyle name="Texto de Aviso 5" xfId="731"/>
    <cellStyle name="Texto Explicativo 2" xfId="67"/>
    <cellStyle name="Texto Explicativo 3" xfId="732"/>
    <cellStyle name="Texto Explicativo 4" xfId="733"/>
    <cellStyle name="Texto Explicativo 5" xfId="734"/>
    <cellStyle name="Título 1 1" xfId="735"/>
    <cellStyle name="Título 1 1 2" xfId="736"/>
    <cellStyle name="Título 1 1 3" xfId="737"/>
    <cellStyle name="Título 1 1 4" xfId="738"/>
    <cellStyle name="Título 1 1 5" xfId="739"/>
    <cellStyle name="Título 1 2" xfId="68"/>
    <cellStyle name="Título 1 3" xfId="740"/>
    <cellStyle name="Título 1 4" xfId="741"/>
    <cellStyle name="Título 1 5" xfId="742"/>
    <cellStyle name="Título 2 2" xfId="69"/>
    <cellStyle name="Título 2 3" xfId="743"/>
    <cellStyle name="Título 2 4" xfId="744"/>
    <cellStyle name="Título 2 5" xfId="745"/>
    <cellStyle name="Título 3 2" xfId="70"/>
    <cellStyle name="Título 3 2 2" xfId="746"/>
    <cellStyle name="Título 3 3" xfId="747"/>
    <cellStyle name="Título 3 3 2" xfId="748"/>
    <cellStyle name="Título 3 4" xfId="749"/>
    <cellStyle name="Título 3 4 2" xfId="750"/>
    <cellStyle name="Título 3 5" xfId="751"/>
    <cellStyle name="Título 3 5 2" xfId="752"/>
    <cellStyle name="Título 4 2" xfId="71"/>
    <cellStyle name="Título 4 3" xfId="753"/>
    <cellStyle name="Título 4 4" xfId="754"/>
    <cellStyle name="Título 4 5" xfId="755"/>
    <cellStyle name="Título 5" xfId="72"/>
    <cellStyle name="Título 6" xfId="756"/>
    <cellStyle name="Título 7" xfId="757"/>
    <cellStyle name="Título 8" xfId="758"/>
    <cellStyle name="Total 2" xfId="73"/>
    <cellStyle name="Total 2 2" xfId="759"/>
    <cellStyle name="Total 2 2 2" xfId="830"/>
    <cellStyle name="Total 2 3" xfId="760"/>
    <cellStyle name="Total 2 3 2" xfId="831"/>
    <cellStyle name="Total 2 4" xfId="761"/>
    <cellStyle name="Total 2 4 2" xfId="832"/>
    <cellStyle name="Total 2 5" xfId="833"/>
    <cellStyle name="Total 3" xfId="762"/>
    <cellStyle name="Total 3 2" xfId="763"/>
    <cellStyle name="Total 3 2 2" xfId="834"/>
    <cellStyle name="Total 3 3" xfId="764"/>
    <cellStyle name="Total 3 3 2" xfId="835"/>
    <cellStyle name="Total 3 4" xfId="765"/>
    <cellStyle name="Total 3 4 2" xfId="836"/>
    <cellStyle name="Total 3 5" xfId="837"/>
    <cellStyle name="Total 4" xfId="766"/>
    <cellStyle name="Total 4 2" xfId="767"/>
    <cellStyle name="Total 4 2 2" xfId="838"/>
    <cellStyle name="Total 4 3" xfId="768"/>
    <cellStyle name="Total 4 3 2" xfId="839"/>
    <cellStyle name="Total 4 4" xfId="769"/>
    <cellStyle name="Total 4 4 2" xfId="840"/>
    <cellStyle name="Total 4 5" xfId="841"/>
    <cellStyle name="Total 5" xfId="770"/>
    <cellStyle name="Total 5 2" xfId="771"/>
    <cellStyle name="Total 5 2 2" xfId="842"/>
    <cellStyle name="Total 5 3" xfId="772"/>
    <cellStyle name="Total 5 3 2" xfId="843"/>
    <cellStyle name="Total 5 4" xfId="773"/>
    <cellStyle name="Total 5 4 2" xfId="844"/>
    <cellStyle name="Total 5 5" xfId="845"/>
    <cellStyle name="TOTAL GERAL" xfId="774"/>
    <cellStyle name="Vírgula 15" xfId="775"/>
    <cellStyle name="Vírgula 2" xfId="74"/>
    <cellStyle name="Vírgula 2 2" xfId="75"/>
    <cellStyle name="Vírgula 3" xfId="76"/>
    <cellStyle name="Vírgula 3 2" xfId="776"/>
    <cellStyle name="Vírgula 3 3" xfId="777"/>
    <cellStyle name="Vírgula 3 4" xfId="778"/>
    <cellStyle name="Vírgula 4" xfId="77"/>
    <cellStyle name="Vírgula 5" xfId="78"/>
  </cellStyles>
  <dxfs count="831">
    <dxf>
      <fill>
        <patternFill>
          <bgColor theme="0" tint="-0.34998626667073579"/>
        </patternFill>
      </fill>
    </dxf>
    <dxf>
      <fill>
        <patternFill patternType="gray125">
          <bgColor indexed="51"/>
        </patternFill>
      </fill>
    </dxf>
    <dxf>
      <fill>
        <patternFill patternType="gray0625">
          <bgColor indexed="51"/>
        </patternFill>
      </fill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hyperlink" Target="https://www.caixa.gov.br/Downloads/sinapi-manual-de-metodologias-e-conceitos/Livro2_SINAPI_Calculos_e_Parametros_2_Edicao_Digital.pdf" TargetMode="Externa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53788</xdr:colOff>
      <xdr:row>0</xdr:row>
      <xdr:rowOff>26893</xdr:rowOff>
    </xdr:from>
    <xdr:to>
      <xdr:col>1</xdr:col>
      <xdr:colOff>717176</xdr:colOff>
      <xdr:row>2</xdr:row>
      <xdr:rowOff>346745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395ACAA9-FDD6-413B-82BF-93DBAF1E484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3788" y="26893"/>
          <a:ext cx="1344706" cy="6784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26894</xdr:rowOff>
    </xdr:from>
    <xdr:to>
      <xdr:col>1</xdr:col>
      <xdr:colOff>69925</xdr:colOff>
      <xdr:row>3</xdr:row>
      <xdr:rowOff>159572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F3301E12-01EC-4812-9AD4-CF0C79DEAEC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9647" y="26894"/>
          <a:ext cx="1280160" cy="670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1280160</xdr:colOff>
      <xdr:row>3</xdr:row>
      <xdr:rowOff>182880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F1B35FF6-6B21-4995-ACF1-FC129D710FE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80160" cy="670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119743</xdr:colOff>
      <xdr:row>0</xdr:row>
      <xdr:rowOff>43543</xdr:rowOff>
    </xdr:from>
    <xdr:to>
      <xdr:col>1</xdr:col>
      <xdr:colOff>692332</xdr:colOff>
      <xdr:row>2</xdr:row>
      <xdr:rowOff>365760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030E7AD2-0FA1-4C8C-9F74-5BBBB8F3F2C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9743" y="43543"/>
          <a:ext cx="1280160" cy="670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49</xdr:row>
      <xdr:rowOff>57150</xdr:rowOff>
    </xdr:from>
    <xdr:to>
      <xdr:col>5</xdr:col>
      <xdr:colOff>762000</xdr:colOff>
      <xdr:row>51</xdr:row>
      <xdr:rowOff>47625</xdr:rowOff>
    </xdr:to>
    <xdr:sp macro="" textlink="">
      <xdr:nvSpPr>
        <xdr:cNvPr id="2" name="CaixaDeText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AF27BDDB-EF20-44A8-910D-F4BC54383273}"/>
            </a:ext>
          </a:extLst>
        </xdr:cNvPr>
        <xdr:cNvSpPr txBox="1"/>
      </xdr:nvSpPr>
      <xdr:spPr>
        <a:xfrm>
          <a:off x="9525" y="8896350"/>
          <a:ext cx="5734050" cy="314325"/>
        </a:xfrm>
        <a:prstGeom prst="rect">
          <a:avLst/>
        </a:prstGeom>
        <a:solidFill>
          <a:srgbClr val="FFFFFF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t"/>
        <a:lstStyle/>
        <a:p>
          <a:r>
            <a:rPr lang="pt-BR" sz="800"/>
            <a:t>https://www.caixa.gov.br/Downloads/sinapi-manual-de-metodologias-e-conceitos/Livro2_SINAPI_Calculos_e_Parametros_Edicao_Digital_Vigente.pdf</a:t>
          </a:r>
        </a:p>
      </xdr:txBody>
    </xdr:sp>
    <xdr:clientData/>
  </xdr:twoCellAnchor>
  <xdr:twoCellAnchor editAs="oneCell">
    <xdr:from>
      <xdr:col>0</xdr:col>
      <xdr:colOff>112059</xdr:colOff>
      <xdr:row>0</xdr:row>
      <xdr:rowOff>89648</xdr:rowOff>
    </xdr:from>
    <xdr:to>
      <xdr:col>1</xdr:col>
      <xdr:colOff>549089</xdr:colOff>
      <xdr:row>3</xdr:row>
      <xdr:rowOff>121241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37D3567F-296B-0D00-3E61-5C38EEE29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12059" y="89648"/>
          <a:ext cx="896471" cy="50224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206375</xdr:colOff>
      <xdr:row>0</xdr:row>
      <xdr:rowOff>79376</xdr:rowOff>
    </xdr:from>
    <xdr:to>
      <xdr:col>1</xdr:col>
      <xdr:colOff>809625</xdr:colOff>
      <xdr:row>4</xdr:row>
      <xdr:rowOff>3444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xmlns="" id="{61EC4462-F079-C9EA-9E10-461A31E0F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06375" y="79376"/>
          <a:ext cx="1111250" cy="6225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\USUARIOS\33%20-%20Jucil&#233;ia%20Costa%20Vieira\Quadro%20rede%20Modelo%205%20-%20Valendo%20-%20Original-Codevasf-modifica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513859\Documents\Samuel\Vila%20Estaleiros\Refer&#234;ncia%2006-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\Users\user\Downloads\planilha%20vila%20beatriz%202%20e%205%20(2)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Users\michelemarques\Downloads\PLANILHA%20MULTIPL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ichelemarques\Downloads\PLANILHA%20MULTIPL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Users\carlosxavier\Downloads\OR&#199;AMENTO%20QUADRA%20DOS%20CAMELO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pastaobras$\Users\carlosxavier\Downloads\OR&#199;AMENTO%20QUADRA%20DOS%20CAMELO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PLANILHA-ESTIMATIVA-COM%20ATUALIZACAO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Restabelecimento\FINAL%20DEFESA%20CIVIL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DE COLETOR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SINAPI-I</v>
          </cell>
        </row>
        <row r="7">
          <cell r="A7" t="str">
            <v>SINAPI</v>
          </cell>
        </row>
        <row r="8">
          <cell r="A8" t="str">
            <v>SINAPI</v>
          </cell>
        </row>
        <row r="9">
          <cell r="A9" t="str">
            <v>SUDECAP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  <sheetName val="ÍNDICE"/>
      <sheetName val="CAPA 1"/>
      <sheetName val="DADOS DO ORÇAMENTO"/>
      <sheetName val="CAPA 2"/>
      <sheetName val="SINAPI DESONERADO"/>
      <sheetName val="SINAPI NAO DESONERADO"/>
      <sheetName val="SUDECAP DESONERADO"/>
      <sheetName val="SUDECAPx"/>
      <sheetName val="SINAPIx"/>
      <sheetName val="SINAPI_Insumosx"/>
      <sheetName val="PLANILHA ORÇAMENTARIA"/>
      <sheetName val="CAPA 3"/>
      <sheetName val="BDI TCU 2622 - EDIF COM DESONER"/>
      <sheetName val="BDI TCU 2622 - EDIF SEM DESONER"/>
      <sheetName val="CAPA 4"/>
      <sheetName val="QCI"/>
      <sheetName val="CAPA 5"/>
      <sheetName val="CRONOGRAMA F"/>
      <sheetName val="CRONOGRAMA FF"/>
      <sheetName val="CAPA 6"/>
      <sheetName val="CPU"/>
      <sheetName val="CPU_ADM LOCAL"/>
      <sheetName val="CPU_ADMINISTRACAO LOCAL"/>
      <sheetName val="RESUMO ADMINISTRAÇÃO LOCAL "/>
      <sheetName val="CAPA 7"/>
      <sheetName val="MEMÓRIA DE CÁLCU_XXXXXX"/>
      <sheetName val="MEMÓRIA DE CÁLCULO"/>
      <sheetName val="CAPA 8"/>
      <sheetName val="CURV ABC DE SERVIÇO"/>
      <sheetName val="CAPA 9"/>
      <sheetName val="COTAÇÕES"/>
      <sheetName val="CPU_MODELO"/>
      <sheetName val="Plan1"/>
      <sheetName val="LEVANTAMENTO"/>
      <sheetName val="CPU (RACSUNHO)"/>
      <sheetName val="PLANILHA abc rascun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SINAPI</v>
          </cell>
        </row>
        <row r="3">
          <cell r="B3" t="str">
            <v>SUDECAP</v>
          </cell>
        </row>
        <row r="4">
          <cell r="B4" t="str">
            <v>COMPOSIÇÃO</v>
          </cell>
        </row>
        <row r="5">
          <cell r="B5">
            <v>0</v>
          </cell>
        </row>
        <row r="6">
          <cell r="B6">
            <v>0</v>
          </cell>
        </row>
      </sheetData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PLANILHA-GERAL"/>
      <sheetName val="META 1-MANUTENCAO-PONTE"/>
      <sheetName val="META 2-CORTINA"/>
      <sheetName val="META 3-MANUTENCAO-PONTE"/>
      <sheetName val="META 4-GABIAO "/>
      <sheetName val="META 5-MANUTENCAO-PONTE"/>
      <sheetName val="META 6-GABIAO"/>
      <sheetName val="META 7-GABIAO"/>
      <sheetName val="META 8-GABIAO"/>
      <sheetName val="META 9 - GABIAO"/>
      <sheetName val="META 10 - GABIAO"/>
      <sheetName val="META 11 - GABIAO"/>
      <sheetName val="META 12 - SOLO GRAMPEADO"/>
      <sheetName val="META 13 - GABIAO"/>
      <sheetName val="META 14 - GABIAO"/>
      <sheetName val="META 15 - GABIAO"/>
      <sheetName val="META 16 - GABIAO"/>
      <sheetName val="META 17 - GABIAO"/>
      <sheetName val="META 18 - GABIAO"/>
      <sheetName val="META 19 - GABIAO"/>
      <sheetName val="META 20 - GABIAO"/>
      <sheetName val="META 21 - GABIAO"/>
      <sheetName val="PLANILHA-DRAGAGEM"/>
      <sheetName val="BANCO_DADOS"/>
      <sheetName val="GABIOES"/>
      <sheetName val="CORTINA"/>
      <sheetName val="PLANILHA-SOLO-GRAMP"/>
      <sheetName val="PLANILHA-CORTINA-ATIRANTADA"/>
      <sheetName val="MEMORIA_SOLO"/>
      <sheetName val="MEMORIA_CALCULO"/>
      <sheetName val="BDI"/>
      <sheetName val="CRONOGRAMA"/>
      <sheetName val="COMPOSIÇÃO"/>
      <sheetName val="SOLO-GRAMPEADO-ESTIM."/>
      <sheetName val="SOLO-CORTINA"/>
      <sheetName val="Plan6"/>
    </sheetNames>
    <sheetDataSet>
      <sheetData sheetId="0" refreshError="1">
        <row r="4">
          <cell r="A4" t="str">
            <v>Objeto: Reparo de danos decorrentes da chuva no municipio de Santa Luzia/MG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ORC. RUA CHINA"/>
      <sheetName val="Crono.Rua China"/>
      <sheetName val="ORC. RUA PRINC. FRANCISCA"/>
      <sheetName val="Crono. Rua Princ. Francisca"/>
      <sheetName val="ORC. AV. BEIRA RIO"/>
      <sheetName val="Crono. Av. Beira Rio"/>
      <sheetName val="BDI"/>
      <sheetName val="COMPOSIÇÃO"/>
    </sheetNames>
    <sheetDataSet>
      <sheetData sheetId="0">
        <row r="3">
          <cell r="A3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2"/>
  <sheetViews>
    <sheetView tabSelected="1" zoomScale="85" zoomScaleNormal="85" workbookViewId="0">
      <selection activeCell="A8" sqref="A8:F8"/>
    </sheetView>
  </sheetViews>
  <sheetFormatPr defaultColWidth="9.140625" defaultRowHeight="15"/>
  <cols>
    <col min="1" max="1" width="9.85546875" style="4" customWidth="1"/>
    <col min="2" max="2" width="15.85546875" style="4" bestFit="1" customWidth="1"/>
    <col min="3" max="3" width="13.42578125" style="95" customWidth="1"/>
    <col min="4" max="4" width="62.7109375" style="5" customWidth="1"/>
    <col min="5" max="5" width="8.7109375" style="2" customWidth="1"/>
    <col min="6" max="6" width="18.85546875" style="6" bestFit="1" customWidth="1"/>
    <col min="7" max="7" width="21.42578125" style="7" customWidth="1"/>
    <col min="8" max="8" width="21.28515625" style="7" bestFit="1" customWidth="1"/>
    <col min="9" max="9" width="27.7109375" style="8" customWidth="1"/>
    <col min="10" max="10" width="20" style="76" bestFit="1" customWidth="1"/>
    <col min="11" max="11" width="19.28515625" style="2" bestFit="1" customWidth="1"/>
    <col min="12" max="12" width="18.85546875" style="2" bestFit="1" customWidth="1"/>
    <col min="13" max="13" width="10.85546875" style="2" bestFit="1" customWidth="1"/>
    <col min="14" max="16384" width="9.140625" style="2"/>
  </cols>
  <sheetData>
    <row r="1" spans="1:11">
      <c r="A1" s="247" t="s">
        <v>0</v>
      </c>
      <c r="B1" s="248"/>
      <c r="C1" s="248"/>
      <c r="D1" s="248"/>
      <c r="E1" s="248"/>
      <c r="F1" s="248"/>
      <c r="G1" s="248"/>
      <c r="H1" s="248"/>
      <c r="I1" s="248"/>
      <c r="J1" s="249"/>
    </row>
    <row r="2" spans="1:11">
      <c r="A2" s="250"/>
      <c r="B2" s="251"/>
      <c r="C2" s="251"/>
      <c r="D2" s="251"/>
      <c r="E2" s="251"/>
      <c r="F2" s="251"/>
      <c r="G2" s="251"/>
      <c r="H2" s="251"/>
      <c r="I2" s="251"/>
      <c r="J2" s="252"/>
    </row>
    <row r="3" spans="1:11" ht="29.25" customHeight="1" thickBot="1">
      <c r="A3" s="253"/>
      <c r="B3" s="254"/>
      <c r="C3" s="254"/>
      <c r="D3" s="254"/>
      <c r="E3" s="254"/>
      <c r="F3" s="254"/>
      <c r="G3" s="254"/>
      <c r="H3" s="254"/>
      <c r="I3" s="254"/>
      <c r="J3" s="255"/>
    </row>
    <row r="4" spans="1:11">
      <c r="A4" s="256" t="s">
        <v>71</v>
      </c>
      <c r="B4" s="257"/>
      <c r="C4" s="257"/>
      <c r="D4" s="257"/>
      <c r="E4" s="257"/>
      <c r="F4" s="257"/>
      <c r="G4" s="258" t="s">
        <v>66</v>
      </c>
      <c r="H4" s="258"/>
      <c r="I4" s="258"/>
      <c r="J4" s="259"/>
    </row>
    <row r="5" spans="1:11">
      <c r="A5" s="256"/>
      <c r="B5" s="257"/>
      <c r="C5" s="257"/>
      <c r="D5" s="257"/>
      <c r="E5" s="257"/>
      <c r="F5" s="257"/>
      <c r="G5" s="260" t="s">
        <v>105</v>
      </c>
      <c r="H5" s="261"/>
      <c r="I5" s="261"/>
      <c r="J5" s="262"/>
    </row>
    <row r="6" spans="1:11" ht="18" customHeight="1">
      <c r="A6" s="256"/>
      <c r="B6" s="257"/>
      <c r="C6" s="257"/>
      <c r="D6" s="257"/>
      <c r="E6" s="257"/>
      <c r="F6" s="257"/>
      <c r="G6" s="263"/>
      <c r="H6" s="264"/>
      <c r="I6" s="264"/>
      <c r="J6" s="265"/>
    </row>
    <row r="7" spans="1:11" ht="15.75" customHeight="1">
      <c r="A7" s="266" t="s">
        <v>125</v>
      </c>
      <c r="B7" s="267"/>
      <c r="C7" s="267"/>
      <c r="D7" s="267"/>
      <c r="E7" s="267"/>
      <c r="F7" s="268"/>
      <c r="G7" s="27" t="s">
        <v>63</v>
      </c>
      <c r="H7" s="28" t="s">
        <v>1</v>
      </c>
      <c r="I7" s="269" t="s">
        <v>65</v>
      </c>
      <c r="J7" s="270"/>
    </row>
    <row r="8" spans="1:11" ht="15.75" thickBot="1">
      <c r="A8" s="239"/>
      <c r="B8" s="240"/>
      <c r="C8" s="240"/>
      <c r="D8" s="240"/>
      <c r="E8" s="240"/>
      <c r="F8" s="241"/>
      <c r="G8" s="30" t="s">
        <v>64</v>
      </c>
      <c r="H8" s="29">
        <f>BDI!I27</f>
        <v>0.24211461262972844</v>
      </c>
      <c r="I8" s="242">
        <f>I11</f>
        <v>1842712.34</v>
      </c>
      <c r="J8" s="243"/>
    </row>
    <row r="9" spans="1:11" ht="15.75" thickBot="1">
      <c r="A9" s="244" t="s">
        <v>62</v>
      </c>
      <c r="B9" s="245"/>
      <c r="C9" s="245"/>
      <c r="D9" s="245"/>
      <c r="E9" s="245"/>
      <c r="F9" s="245"/>
      <c r="G9" s="245"/>
      <c r="H9" s="245"/>
      <c r="I9" s="245"/>
      <c r="J9" s="246"/>
    </row>
    <row r="10" spans="1:11" ht="28.5">
      <c r="A10" s="16" t="s">
        <v>54</v>
      </c>
      <c r="B10" s="17" t="s">
        <v>55</v>
      </c>
      <c r="C10" s="88" t="s">
        <v>6</v>
      </c>
      <c r="D10" s="18" t="s">
        <v>56</v>
      </c>
      <c r="E10" s="17" t="s">
        <v>57</v>
      </c>
      <c r="F10" s="19" t="s">
        <v>36</v>
      </c>
      <c r="G10" s="20" t="s">
        <v>58</v>
      </c>
      <c r="H10" s="20" t="s">
        <v>59</v>
      </c>
      <c r="I10" s="20" t="s">
        <v>60</v>
      </c>
      <c r="J10" s="75" t="s">
        <v>61</v>
      </c>
      <c r="K10" s="3"/>
    </row>
    <row r="11" spans="1:11">
      <c r="A11" s="68"/>
      <c r="B11" s="69" t="s">
        <v>73</v>
      </c>
      <c r="C11" s="89" t="s">
        <v>46</v>
      </c>
      <c r="D11" s="70" t="s">
        <v>74</v>
      </c>
      <c r="E11" s="71"/>
      <c r="F11" s="72"/>
      <c r="G11" s="72"/>
      <c r="H11" s="72"/>
      <c r="I11" s="72">
        <f>SUBTOTAL(9,I12:I32)</f>
        <v>1842712.34</v>
      </c>
      <c r="J11" s="77">
        <f>I11/$I$11</f>
        <v>1</v>
      </c>
    </row>
    <row r="12" spans="1:11">
      <c r="A12" s="126">
        <v>1</v>
      </c>
      <c r="B12" s="62"/>
      <c r="C12" s="90"/>
      <c r="D12" s="96" t="s">
        <v>5</v>
      </c>
      <c r="E12" s="62"/>
      <c r="F12" s="62"/>
      <c r="G12" s="62"/>
      <c r="H12" s="62"/>
      <c r="I12" s="78">
        <f>SUBTOTAL(9,I13:I17)</f>
        <v>6974.96</v>
      </c>
      <c r="J12" s="130">
        <f t="shared" ref="J12:J32" si="0">I12/$I$11</f>
        <v>3.78515943514005E-3</v>
      </c>
    </row>
    <row r="13" spans="1:11" ht="45">
      <c r="A13" s="14" t="s">
        <v>41</v>
      </c>
      <c r="B13" s="9" t="s">
        <v>68</v>
      </c>
      <c r="C13" s="91" t="s">
        <v>12</v>
      </c>
      <c r="D13" s="10" t="s">
        <v>106</v>
      </c>
      <c r="E13" s="11" t="s">
        <v>103</v>
      </c>
      <c r="F13" s="12">
        <v>1</v>
      </c>
      <c r="G13" s="67">
        <f>VLOOKUP(C13,COMPOSIÇÃO!$E$12:$G$115,3,0)</f>
        <v>1583.18</v>
      </c>
      <c r="H13" s="67">
        <f>G13*(1+$H$8)</f>
        <v>1966.4910124231335</v>
      </c>
      <c r="I13" s="13">
        <f>ROUND(H13*F13,2)</f>
        <v>1966.49</v>
      </c>
      <c r="J13" s="15">
        <f t="shared" si="0"/>
        <v>1.0671714501027327E-3</v>
      </c>
    </row>
    <row r="14" spans="1:11" ht="45">
      <c r="A14" s="14" t="s">
        <v>42</v>
      </c>
      <c r="B14" s="9" t="s">
        <v>68</v>
      </c>
      <c r="C14" s="91" t="s">
        <v>13</v>
      </c>
      <c r="D14" s="10" t="s">
        <v>85</v>
      </c>
      <c r="E14" s="11" t="s">
        <v>4</v>
      </c>
      <c r="F14" s="12">
        <v>45</v>
      </c>
      <c r="G14" s="67">
        <f>VLOOKUP(C14,COMPOSIÇÃO!$E$12:$G$115,3,0)</f>
        <v>16.14</v>
      </c>
      <c r="H14" s="67">
        <f>G14*(1+$H$8)</f>
        <v>20.047729847843819</v>
      </c>
      <c r="I14" s="13">
        <f>ROUND(H14*F14,2)</f>
        <v>902.15</v>
      </c>
      <c r="J14" s="15">
        <f t="shared" si="0"/>
        <v>4.895772283155166E-4</v>
      </c>
    </row>
    <row r="15" spans="1:11" ht="60">
      <c r="A15" s="14" t="s">
        <v>43</v>
      </c>
      <c r="B15" s="9" t="s">
        <v>76</v>
      </c>
      <c r="C15" s="91">
        <v>10777</v>
      </c>
      <c r="D15" s="10" t="s">
        <v>93</v>
      </c>
      <c r="E15" s="11" t="s">
        <v>104</v>
      </c>
      <c r="F15" s="12">
        <v>3</v>
      </c>
      <c r="G15" s="67">
        <f>VLOOKUP(C15,COMPOSIÇÃO!$E$12:$G$115,3,0)</f>
        <v>1033.57</v>
      </c>
      <c r="H15" s="67">
        <f>G15*(1+$H$8)</f>
        <v>1283.8124001757083</v>
      </c>
      <c r="I15" s="13">
        <f>ROUND(H15*F15,2)</f>
        <v>3851.44</v>
      </c>
      <c r="J15" s="15">
        <f t="shared" si="0"/>
        <v>2.0900929116261305E-3</v>
      </c>
    </row>
    <row r="16" spans="1:11" ht="45">
      <c r="A16" s="14" t="s">
        <v>44</v>
      </c>
      <c r="B16" s="9" t="s">
        <v>78</v>
      </c>
      <c r="C16" s="91">
        <v>5213383</v>
      </c>
      <c r="D16" s="10" t="s">
        <v>94</v>
      </c>
      <c r="E16" s="11" t="s">
        <v>95</v>
      </c>
      <c r="F16" s="12">
        <v>90</v>
      </c>
      <c r="G16" s="67">
        <f>VLOOKUP(C16,COMPOSIÇÃO!$E$12:$G$115,3,0)</f>
        <v>1.48</v>
      </c>
      <c r="H16" s="67">
        <f>G16*(1+$H$8)</f>
        <v>1.8383296266919982</v>
      </c>
      <c r="I16" s="13">
        <f>ROUND(H16*F16,2)</f>
        <v>165.45</v>
      </c>
      <c r="J16" s="15">
        <f t="shared" si="0"/>
        <v>8.9786124729592889E-5</v>
      </c>
    </row>
    <row r="17" spans="1:10" ht="30">
      <c r="A17" s="14" t="s">
        <v>45</v>
      </c>
      <c r="B17" s="9" t="s">
        <v>78</v>
      </c>
      <c r="C17" s="91">
        <v>5213835</v>
      </c>
      <c r="D17" s="10" t="s">
        <v>96</v>
      </c>
      <c r="E17" s="11" t="s">
        <v>95</v>
      </c>
      <c r="F17" s="12">
        <v>90</v>
      </c>
      <c r="G17" s="67">
        <f>VLOOKUP(C17,COMPOSIÇÃO!$E$12:$G$115,3,0)</f>
        <v>0.79999999999999993</v>
      </c>
      <c r="H17" s="67">
        <f>G17*(1+$H$8)</f>
        <v>0.99369169010378267</v>
      </c>
      <c r="I17" s="13">
        <f>ROUND(H17*F17,2)</f>
        <v>89.43</v>
      </c>
      <c r="J17" s="15">
        <f t="shared" si="0"/>
        <v>4.8531720366077323E-5</v>
      </c>
    </row>
    <row r="18" spans="1:10">
      <c r="A18" s="126">
        <v>2</v>
      </c>
      <c r="B18" s="62"/>
      <c r="C18" s="90"/>
      <c r="D18" s="96" t="s">
        <v>107</v>
      </c>
      <c r="E18" s="62"/>
      <c r="F18" s="62"/>
      <c r="G18" s="62"/>
      <c r="H18" s="62"/>
      <c r="I18" s="78">
        <f>SUBTOTAL(9,I19)</f>
        <v>2375.17</v>
      </c>
      <c r="J18" s="130">
        <f t="shared" si="0"/>
        <v>1.2889532177333767E-3</v>
      </c>
    </row>
    <row r="19" spans="1:10">
      <c r="A19" s="14" t="s">
        <v>47</v>
      </c>
      <c r="B19" s="9" t="s">
        <v>68</v>
      </c>
      <c r="C19" s="91" t="s">
        <v>90</v>
      </c>
      <c r="D19" s="10" t="s">
        <v>40</v>
      </c>
      <c r="E19" s="11" t="s">
        <v>11</v>
      </c>
      <c r="F19" s="12">
        <v>15</v>
      </c>
      <c r="G19" s="67">
        <f>VLOOKUP(C19,COMPOSIÇÃO!$E$12:$G$115,3,0)</f>
        <v>127.48</v>
      </c>
      <c r="H19" s="67">
        <f>G19*(1+$H$8)</f>
        <v>158.34477081803777</v>
      </c>
      <c r="I19" s="13">
        <f>ROUND(H19*F19,2)</f>
        <v>2375.17</v>
      </c>
      <c r="J19" s="15">
        <f t="shared" si="0"/>
        <v>1.2889532177333767E-3</v>
      </c>
    </row>
    <row r="20" spans="1:10">
      <c r="A20" s="127">
        <v>3</v>
      </c>
      <c r="B20" s="21"/>
      <c r="C20" s="92"/>
      <c r="D20" s="22" t="s">
        <v>108</v>
      </c>
      <c r="E20" s="23"/>
      <c r="F20" s="24"/>
      <c r="G20" s="62"/>
      <c r="H20" s="62"/>
      <c r="I20" s="25">
        <f>SUBTOTAL(9,I21:I23)</f>
        <v>144412.88</v>
      </c>
      <c r="J20" s="130">
        <f t="shared" si="0"/>
        <v>7.8369736211784419E-2</v>
      </c>
    </row>
    <row r="21" spans="1:10" ht="90">
      <c r="A21" s="14" t="s">
        <v>48</v>
      </c>
      <c r="B21" s="9" t="s">
        <v>77</v>
      </c>
      <c r="C21" s="91">
        <v>101267</v>
      </c>
      <c r="D21" s="10" t="s">
        <v>99</v>
      </c>
      <c r="E21" s="11" t="s">
        <v>9</v>
      </c>
      <c r="F21" s="12">
        <v>2057</v>
      </c>
      <c r="G21" s="67">
        <f>VLOOKUP(C21,COMPOSIÇÃO!$E$12:$G$115,3,0)</f>
        <v>10.440000000000001</v>
      </c>
      <c r="H21" s="67">
        <f>G21*(1+$H$8)</f>
        <v>12.967676555854366</v>
      </c>
      <c r="I21" s="13">
        <f>ROUND(H21*F21,2)</f>
        <v>26674.51</v>
      </c>
      <c r="J21" s="15">
        <f t="shared" si="0"/>
        <v>1.4475677739261244E-2</v>
      </c>
    </row>
    <row r="22" spans="1:10" ht="45">
      <c r="A22" s="14" t="s">
        <v>69</v>
      </c>
      <c r="B22" s="9" t="s">
        <v>77</v>
      </c>
      <c r="C22" s="91">
        <v>95875</v>
      </c>
      <c r="D22" s="10" t="s">
        <v>97</v>
      </c>
      <c r="E22" s="11" t="s">
        <v>98</v>
      </c>
      <c r="F22" s="12">
        <v>25987.5</v>
      </c>
      <c r="G22" s="67">
        <f>VLOOKUP(C22,COMPOSIÇÃO!$E$12:$G$115,3,0)</f>
        <v>2.34</v>
      </c>
      <c r="H22" s="67">
        <f>G22*(1+$H$8)</f>
        <v>2.9065481935535642</v>
      </c>
      <c r="I22" s="13">
        <f>ROUND(H22*F22,2)</f>
        <v>75533.919999999998</v>
      </c>
      <c r="J22" s="15">
        <f t="shared" si="0"/>
        <v>4.0990619295467462E-2</v>
      </c>
    </row>
    <row r="23" spans="1:10" ht="75">
      <c r="A23" s="14" t="s">
        <v>70</v>
      </c>
      <c r="B23" s="9" t="s">
        <v>77</v>
      </c>
      <c r="C23" s="91">
        <v>93361</v>
      </c>
      <c r="D23" s="10" t="s">
        <v>100</v>
      </c>
      <c r="E23" s="11" t="s">
        <v>9</v>
      </c>
      <c r="F23" s="12">
        <f>F21/1.1</f>
        <v>1869.9999999999998</v>
      </c>
      <c r="G23" s="67">
        <f>VLOOKUP(C23,COMPOSIÇÃO!$E$12:$G$115,3,0)</f>
        <v>18.170000000000002</v>
      </c>
      <c r="H23" s="67">
        <f>G23*(1+$H$8)</f>
        <v>22.569222511482167</v>
      </c>
      <c r="I23" s="13">
        <f>ROUND(H23*F23,2)</f>
        <v>42204.45</v>
      </c>
      <c r="J23" s="15">
        <f t="shared" si="0"/>
        <v>2.2903439177055708E-2</v>
      </c>
    </row>
    <row r="24" spans="1:10">
      <c r="A24" s="127">
        <v>4</v>
      </c>
      <c r="B24" s="21"/>
      <c r="C24" s="92"/>
      <c r="D24" s="22" t="s">
        <v>109</v>
      </c>
      <c r="E24" s="23"/>
      <c r="F24" s="24"/>
      <c r="G24" s="62"/>
      <c r="H24" s="62"/>
      <c r="I24" s="25">
        <f>SUBTOTAL(9,I25:I26)</f>
        <v>1555115.35</v>
      </c>
      <c r="J24" s="130">
        <f t="shared" si="0"/>
        <v>0.84392735439108202</v>
      </c>
    </row>
    <row r="25" spans="1:10" ht="30">
      <c r="A25" s="14" t="s">
        <v>49</v>
      </c>
      <c r="B25" s="9" t="s">
        <v>78</v>
      </c>
      <c r="C25" s="91">
        <v>3205870</v>
      </c>
      <c r="D25" s="58" t="s">
        <v>101</v>
      </c>
      <c r="E25" s="11" t="s">
        <v>9</v>
      </c>
      <c r="F25" s="12">
        <v>1870</v>
      </c>
      <c r="G25" s="67">
        <f>VLOOKUP(C25,COMPOSIÇÃO!$E$12:$G$115,3,0)</f>
        <v>657.59999999999991</v>
      </c>
      <c r="H25" s="67">
        <f>G25*(1+$H$8)</f>
        <v>816.81456926530927</v>
      </c>
      <c r="I25" s="13">
        <f>ROUND(H25*F25,2)</f>
        <v>1527443.24</v>
      </c>
      <c r="J25" s="15">
        <f t="shared" si="0"/>
        <v>0.82891030077977335</v>
      </c>
    </row>
    <row r="26" spans="1:10" ht="30">
      <c r="A26" s="14" t="s">
        <v>50</v>
      </c>
      <c r="B26" s="61" t="s">
        <v>78</v>
      </c>
      <c r="C26" s="93">
        <v>3205876</v>
      </c>
      <c r="D26" s="59" t="s">
        <v>102</v>
      </c>
      <c r="E26" s="60" t="s">
        <v>2</v>
      </c>
      <c r="F26" s="64">
        <v>71.400000000000006</v>
      </c>
      <c r="G26" s="67">
        <f>VLOOKUP(C26,COMPOSIÇÃO!$E$12:$G$115,3,0)</f>
        <v>312.02</v>
      </c>
      <c r="H26" s="67">
        <f>G26*(1+$H$8)</f>
        <v>387.56460143272784</v>
      </c>
      <c r="I26" s="63">
        <f>ROUND(H26*F26,2)</f>
        <v>27672.11</v>
      </c>
      <c r="J26" s="15">
        <f t="shared" si="0"/>
        <v>1.5017053611308643E-2</v>
      </c>
    </row>
    <row r="27" spans="1:10">
      <c r="A27" s="127">
        <v>5</v>
      </c>
      <c r="B27" s="21"/>
      <c r="C27" s="92"/>
      <c r="D27" s="22" t="s">
        <v>110</v>
      </c>
      <c r="E27" s="23"/>
      <c r="F27" s="24"/>
      <c r="G27" s="62"/>
      <c r="H27" s="62"/>
      <c r="I27" s="25">
        <f>SUBTOTAL(9,I28)</f>
        <v>2310.08</v>
      </c>
      <c r="J27" s="130">
        <f t="shared" si="0"/>
        <v>1.2536302871885038E-3</v>
      </c>
    </row>
    <row r="28" spans="1:10" s="87" customFormat="1" ht="45">
      <c r="A28" s="82" t="s">
        <v>51</v>
      </c>
      <c r="B28" s="80" t="s">
        <v>77</v>
      </c>
      <c r="C28" s="94">
        <v>94289</v>
      </c>
      <c r="D28" s="58" t="s">
        <v>91</v>
      </c>
      <c r="E28" s="81" t="s">
        <v>4</v>
      </c>
      <c r="F28" s="83">
        <v>34</v>
      </c>
      <c r="G28" s="67">
        <f>VLOOKUP(C28,COMPOSIÇÃO!$E$12:$G$115,3,0)</f>
        <v>54.7</v>
      </c>
      <c r="H28" s="84">
        <f>G28*(1+$H$8)</f>
        <v>67.943669310846147</v>
      </c>
      <c r="I28" s="85">
        <f>ROUND(H28*F28,2)</f>
        <v>2310.08</v>
      </c>
      <c r="J28" s="86">
        <f t="shared" si="0"/>
        <v>1.2536302871885038E-3</v>
      </c>
    </row>
    <row r="29" spans="1:10">
      <c r="A29" s="127">
        <v>6</v>
      </c>
      <c r="B29" s="21"/>
      <c r="C29" s="92"/>
      <c r="D29" s="22" t="s">
        <v>111</v>
      </c>
      <c r="E29" s="23"/>
      <c r="F29" s="24"/>
      <c r="G29" s="62"/>
      <c r="H29" s="62"/>
      <c r="I29" s="25">
        <f>SUBTOTAL(9,I30)</f>
        <v>2725.22</v>
      </c>
      <c r="J29" s="26">
        <f t="shared" si="0"/>
        <v>1.4789177566369364E-3</v>
      </c>
    </row>
    <row r="30" spans="1:10" s="87" customFormat="1" ht="90">
      <c r="A30" s="82" t="s">
        <v>52</v>
      </c>
      <c r="B30" s="80" t="s">
        <v>77</v>
      </c>
      <c r="C30" s="94">
        <v>94275</v>
      </c>
      <c r="D30" s="58" t="s">
        <v>92</v>
      </c>
      <c r="E30" s="81" t="s">
        <v>4</v>
      </c>
      <c r="F30" s="83">
        <v>34</v>
      </c>
      <c r="G30" s="67">
        <f>VLOOKUP(C30,COMPOSIÇÃO!$E$12:$G$115,3,0)</f>
        <v>64.53</v>
      </c>
      <c r="H30" s="84">
        <f>G30*(1+$H$8)</f>
        <v>80.153655952996374</v>
      </c>
      <c r="I30" s="85">
        <f>ROUND(H30*F30,2)</f>
        <v>2725.22</v>
      </c>
      <c r="J30" s="86">
        <f t="shared" si="0"/>
        <v>1.4789177566369364E-3</v>
      </c>
    </row>
    <row r="31" spans="1:10">
      <c r="A31" s="127">
        <v>7</v>
      </c>
      <c r="B31" s="21"/>
      <c r="C31" s="92"/>
      <c r="D31" s="22" t="s">
        <v>67</v>
      </c>
      <c r="E31" s="23"/>
      <c r="F31" s="24"/>
      <c r="G31" s="62"/>
      <c r="H31" s="62"/>
      <c r="I31" s="25">
        <f>SUBTOTAL(9,I32)</f>
        <v>128798.68</v>
      </c>
      <c r="J31" s="26">
        <f t="shared" si="0"/>
        <v>6.9896248700434704E-2</v>
      </c>
    </row>
    <row r="32" spans="1:10" ht="30">
      <c r="A32" s="14" t="s">
        <v>53</v>
      </c>
      <c r="B32" s="65"/>
      <c r="C32" s="91"/>
      <c r="D32" s="66" t="s">
        <v>75</v>
      </c>
      <c r="E32" s="60" t="s">
        <v>3</v>
      </c>
      <c r="F32" s="12">
        <v>1</v>
      </c>
      <c r="G32" s="67">
        <v>103693.07</v>
      </c>
      <c r="H32" s="67">
        <f>G32*(1+$H$8)</f>
        <v>128798.67747543732</v>
      </c>
      <c r="I32" s="13">
        <f>ROUND(H32*F32,2)</f>
        <v>128798.68</v>
      </c>
      <c r="J32" s="15">
        <f t="shared" si="0"/>
        <v>6.9896248700434704E-2</v>
      </c>
    </row>
    <row r="33" spans="1:10">
      <c r="A33" s="131"/>
      <c r="B33" s="132"/>
      <c r="D33" s="133"/>
      <c r="E33" s="134"/>
      <c r="F33" s="135"/>
      <c r="G33" s="136"/>
      <c r="H33" s="136"/>
      <c r="I33" s="137"/>
      <c r="J33" s="138"/>
    </row>
    <row r="34" spans="1:10">
      <c r="A34" s="131"/>
      <c r="B34" s="132"/>
      <c r="D34" s="133"/>
      <c r="E34" s="134"/>
      <c r="F34" s="135"/>
      <c r="G34" s="136"/>
      <c r="H34" s="136"/>
      <c r="I34" s="137"/>
      <c r="J34" s="138"/>
    </row>
    <row r="35" spans="1:10">
      <c r="A35" s="131"/>
      <c r="B35" s="132"/>
      <c r="D35" s="133"/>
      <c r="E35" s="134"/>
      <c r="F35" s="135"/>
      <c r="G35" s="136"/>
      <c r="H35" s="136"/>
      <c r="I35" s="137"/>
      <c r="J35" s="138"/>
    </row>
    <row r="45" spans="1:10" s="189" customFormat="1" ht="20.25">
      <c r="C45" s="190"/>
      <c r="E45" s="191" t="s">
        <v>120</v>
      </c>
    </row>
    <row r="46" spans="1:10" s="193" customFormat="1" ht="20.25">
      <c r="A46" s="192"/>
      <c r="B46" s="192"/>
      <c r="C46" s="192"/>
      <c r="D46" s="192"/>
      <c r="E46" s="191" t="s">
        <v>121</v>
      </c>
      <c r="F46" s="192"/>
      <c r="G46" s="192"/>
      <c r="H46" s="192"/>
      <c r="I46" s="192"/>
    </row>
    <row r="47" spans="1:10" s="194" customFormat="1" ht="21">
      <c r="D47" s="195"/>
      <c r="E47" s="196" t="s">
        <v>122</v>
      </c>
      <c r="F47" s="197"/>
      <c r="G47" s="198"/>
      <c r="H47" s="198"/>
      <c r="I47" s="198"/>
    </row>
    <row r="48" spans="1:10" s="194" customFormat="1" ht="21">
      <c r="D48" s="195"/>
      <c r="E48" s="196" t="s">
        <v>123</v>
      </c>
      <c r="F48" s="197"/>
      <c r="G48" s="198"/>
      <c r="H48" s="198"/>
      <c r="I48" s="198"/>
    </row>
    <row r="49" spans="1:9" s="194" customFormat="1" ht="21">
      <c r="D49" s="195"/>
      <c r="E49" s="196" t="s">
        <v>124</v>
      </c>
      <c r="F49" s="197"/>
      <c r="G49" s="198"/>
      <c r="H49" s="198"/>
      <c r="I49" s="198"/>
    </row>
    <row r="50" spans="1:9" s="128" customFormat="1">
      <c r="F50" s="129"/>
      <c r="G50" s="125"/>
      <c r="H50" s="125"/>
      <c r="I50" s="125"/>
    </row>
    <row r="51" spans="1:9" s="128" customFormat="1">
      <c r="F51" s="129"/>
      <c r="G51" s="125"/>
      <c r="H51" s="125"/>
      <c r="I51" s="125"/>
    </row>
    <row r="52" spans="1:9" s="100" customFormat="1">
      <c r="A52" s="123"/>
      <c r="B52" s="123"/>
      <c r="C52" s="123"/>
      <c r="D52" s="123"/>
      <c r="E52" s="123"/>
      <c r="F52" s="123"/>
      <c r="G52" s="123"/>
      <c r="H52" s="123"/>
      <c r="I52" s="123"/>
    </row>
  </sheetData>
  <autoFilter ref="A10:J32"/>
  <mergeCells count="9">
    <mergeCell ref="A8:F8"/>
    <mergeCell ref="I8:J8"/>
    <mergeCell ref="A9:J9"/>
    <mergeCell ref="A1:J3"/>
    <mergeCell ref="A4:F6"/>
    <mergeCell ref="G4:J4"/>
    <mergeCell ref="G5:J6"/>
    <mergeCell ref="A7:F7"/>
    <mergeCell ref="I7:J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1" fitToHeight="0" orientation="portrait" r:id="rId1"/>
  <headerFooter>
    <oddFooter xml:space="preserve">&amp;CAv., Doutor Cincinato Cajado Braga, nº 305, bairro Novo EldoradoContagem/MG CEP 32341.310E-mail: construtora.rtambiental@gmail.com (31) 9.9457-0178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6"/>
  <sheetViews>
    <sheetView zoomScale="85" zoomScaleNormal="85" workbookViewId="0">
      <selection activeCell="A9" sqref="A9:G9"/>
    </sheetView>
  </sheetViews>
  <sheetFormatPr defaultRowHeight="15"/>
  <cols>
    <col min="1" max="1" width="19" customWidth="1"/>
    <col min="2" max="2" width="15.140625" bestFit="1" customWidth="1"/>
    <col min="3" max="3" width="89.5703125" customWidth="1"/>
    <col min="4" max="4" width="10.42578125" customWidth="1"/>
    <col min="5" max="5" width="16.85546875" bestFit="1" customWidth="1"/>
    <col min="6" max="6" width="14.42578125" customWidth="1"/>
    <col min="7" max="7" width="13.85546875" bestFit="1" customWidth="1"/>
  </cols>
  <sheetData>
    <row r="1" spans="1:7">
      <c r="A1" s="271" t="s">
        <v>0</v>
      </c>
      <c r="B1" s="272"/>
      <c r="C1" s="272"/>
      <c r="D1" s="272"/>
      <c r="E1" s="272"/>
      <c r="F1" s="272"/>
      <c r="G1" s="273"/>
    </row>
    <row r="2" spans="1:7">
      <c r="A2" s="274"/>
      <c r="B2" s="275"/>
      <c r="C2" s="275"/>
      <c r="D2" s="275"/>
      <c r="E2" s="275"/>
      <c r="F2" s="275"/>
      <c r="G2" s="276"/>
    </row>
    <row r="3" spans="1:7">
      <c r="A3" s="274"/>
      <c r="B3" s="275"/>
      <c r="C3" s="275"/>
      <c r="D3" s="275"/>
      <c r="E3" s="275"/>
      <c r="F3" s="275"/>
      <c r="G3" s="276"/>
    </row>
    <row r="4" spans="1:7" ht="15.75" thickBot="1">
      <c r="A4" s="277"/>
      <c r="B4" s="278"/>
      <c r="C4" s="278"/>
      <c r="D4" s="278"/>
      <c r="E4" s="278"/>
      <c r="F4" s="278"/>
      <c r="G4" s="279"/>
    </row>
    <row r="5" spans="1:7" ht="23.25" customHeight="1">
      <c r="A5" s="280" t="str">
        <f>'[10]PLANILHA-GERAL'!A4</f>
        <v>Objeto: Reparo de danos decorrentes da chuva no municipio de Santa Luzia/MG</v>
      </c>
      <c r="B5" s="281"/>
      <c r="C5" s="281"/>
      <c r="D5" s="281"/>
      <c r="E5" s="281"/>
      <c r="F5" s="281"/>
      <c r="G5" s="282"/>
    </row>
    <row r="6" spans="1:7" ht="15.75" customHeight="1">
      <c r="A6" s="283"/>
      <c r="B6" s="284"/>
      <c r="C6" s="284"/>
      <c r="D6" s="284"/>
      <c r="E6" s="284"/>
      <c r="F6" s="284"/>
      <c r="G6" s="285"/>
    </row>
    <row r="7" spans="1:7">
      <c r="A7" s="283"/>
      <c r="B7" s="284"/>
      <c r="C7" s="284"/>
      <c r="D7" s="284"/>
      <c r="E7" s="284"/>
      <c r="F7" s="284"/>
      <c r="G7" s="285"/>
    </row>
    <row r="8" spans="1:7" ht="15.75" customHeight="1" thickBot="1">
      <c r="A8" s="266" t="str">
        <f>PLANILHA_RECONSTRUÇÃO!A7</f>
        <v>Contagem, 13 de junho de 2023</v>
      </c>
      <c r="B8" s="286"/>
      <c r="C8" s="286"/>
      <c r="D8" s="286"/>
      <c r="E8" s="286"/>
      <c r="F8" s="286"/>
      <c r="G8" s="287"/>
    </row>
    <row r="9" spans="1:7" ht="15.75" thickBot="1">
      <c r="A9" s="288" t="s">
        <v>173</v>
      </c>
      <c r="B9" s="289"/>
      <c r="C9" s="289"/>
      <c r="D9" s="289"/>
      <c r="E9" s="289"/>
      <c r="F9" s="289"/>
      <c r="G9" s="290"/>
    </row>
    <row r="10" spans="1:7">
      <c r="A10" s="32"/>
      <c r="B10" s="161"/>
      <c r="C10" s="162"/>
      <c r="D10" s="161"/>
      <c r="E10" s="161"/>
      <c r="F10" s="161"/>
      <c r="G10" s="33"/>
    </row>
    <row r="11" spans="1:7" ht="30">
      <c r="A11" s="34" t="s">
        <v>68</v>
      </c>
      <c r="B11" s="148" t="s">
        <v>12</v>
      </c>
      <c r="C11" s="31" t="s">
        <v>79</v>
      </c>
      <c r="D11" s="163" t="s">
        <v>72</v>
      </c>
      <c r="E11" s="163" t="s">
        <v>80</v>
      </c>
      <c r="F11" s="163" t="s">
        <v>7</v>
      </c>
      <c r="G11" s="35" t="s">
        <v>8</v>
      </c>
    </row>
    <row r="12" spans="1:7">
      <c r="A12" s="79" t="s">
        <v>77</v>
      </c>
      <c r="B12" s="156">
        <v>88309</v>
      </c>
      <c r="C12" s="157" t="s">
        <v>81</v>
      </c>
      <c r="D12" s="156" t="s">
        <v>156</v>
      </c>
      <c r="E12" s="164">
        <v>0.65</v>
      </c>
      <c r="F12" s="159">
        <v>25.14</v>
      </c>
      <c r="G12" s="152">
        <f>ROUND(E12*F12,2)</f>
        <v>16.34</v>
      </c>
    </row>
    <row r="13" spans="1:7">
      <c r="A13" s="79" t="s">
        <v>77</v>
      </c>
      <c r="B13" s="156">
        <v>88316</v>
      </c>
      <c r="C13" s="157" t="s">
        <v>82</v>
      </c>
      <c r="D13" s="156" t="s">
        <v>156</v>
      </c>
      <c r="E13" s="164">
        <v>0.60099889012208252</v>
      </c>
      <c r="F13" s="159">
        <v>18.02</v>
      </c>
      <c r="G13" s="152">
        <f t="shared" ref="G13:G15" si="0">ROUND(E13*F13,2)</f>
        <v>10.83</v>
      </c>
    </row>
    <row r="14" spans="1:7" ht="30">
      <c r="A14" s="79" t="s">
        <v>76</v>
      </c>
      <c r="B14" s="156">
        <v>4115</v>
      </c>
      <c r="C14" s="157" t="s">
        <v>83</v>
      </c>
      <c r="D14" s="156" t="s">
        <v>157</v>
      </c>
      <c r="E14" s="164">
        <v>9</v>
      </c>
      <c r="F14" s="159">
        <v>19.29</v>
      </c>
      <c r="G14" s="152">
        <f t="shared" si="0"/>
        <v>173.61</v>
      </c>
    </row>
    <row r="15" spans="1:7" ht="30">
      <c r="A15" s="79" t="s">
        <v>76</v>
      </c>
      <c r="B15" s="156">
        <v>4813</v>
      </c>
      <c r="C15" s="157" t="s">
        <v>84</v>
      </c>
      <c r="D15" s="156" t="s">
        <v>153</v>
      </c>
      <c r="E15" s="164">
        <v>2.88</v>
      </c>
      <c r="F15" s="159">
        <v>480</v>
      </c>
      <c r="G15" s="152">
        <f t="shared" si="0"/>
        <v>1382.4</v>
      </c>
    </row>
    <row r="16" spans="1:7">
      <c r="A16" s="32"/>
      <c r="B16" s="161"/>
      <c r="C16" s="161"/>
      <c r="D16" s="161"/>
      <c r="E16" s="34" t="s">
        <v>12</v>
      </c>
      <c r="F16" s="165" t="s">
        <v>8</v>
      </c>
      <c r="G16" s="153">
        <f>SUM(G12:G15)</f>
        <v>1583.18</v>
      </c>
    </row>
    <row r="17" spans="1:7">
      <c r="A17" s="32"/>
      <c r="B17" s="161"/>
      <c r="C17" s="162" t="s">
        <v>10</v>
      </c>
      <c r="D17" s="161"/>
      <c r="E17" s="161"/>
      <c r="F17" s="166"/>
      <c r="G17" s="154"/>
    </row>
    <row r="18" spans="1:7" ht="30">
      <c r="A18" s="34" t="s">
        <v>68</v>
      </c>
      <c r="B18" s="148" t="s">
        <v>13</v>
      </c>
      <c r="C18" s="31" t="s">
        <v>85</v>
      </c>
      <c r="D18" s="163" t="s">
        <v>4</v>
      </c>
      <c r="E18" s="163" t="s">
        <v>80</v>
      </c>
      <c r="F18" s="167" t="s">
        <v>7</v>
      </c>
      <c r="G18" s="155" t="s">
        <v>8</v>
      </c>
    </row>
    <row r="19" spans="1:7" ht="30">
      <c r="A19" s="79" t="s">
        <v>77</v>
      </c>
      <c r="B19" s="156">
        <v>94975</v>
      </c>
      <c r="C19" s="157" t="s">
        <v>86</v>
      </c>
      <c r="D19" s="156" t="s">
        <v>143</v>
      </c>
      <c r="E19" s="164">
        <v>4.0000000000000001E-3</v>
      </c>
      <c r="F19" s="159">
        <v>459.52</v>
      </c>
      <c r="G19" s="152">
        <f t="shared" ref="G19:G23" si="1">ROUND(E19*F19,2)</f>
        <v>1.84</v>
      </c>
    </row>
    <row r="20" spans="1:7" ht="30">
      <c r="A20" s="79" t="s">
        <v>77</v>
      </c>
      <c r="B20" s="156">
        <v>96541</v>
      </c>
      <c r="C20" s="157" t="s">
        <v>87</v>
      </c>
      <c r="D20" s="156" t="s">
        <v>153</v>
      </c>
      <c r="E20" s="164">
        <v>0.02</v>
      </c>
      <c r="F20" s="159">
        <v>185.01</v>
      </c>
      <c r="G20" s="152">
        <f t="shared" si="1"/>
        <v>3.7</v>
      </c>
    </row>
    <row r="21" spans="1:7">
      <c r="A21" s="79" t="s">
        <v>77</v>
      </c>
      <c r="B21" s="156">
        <v>88316</v>
      </c>
      <c r="C21" s="157" t="s">
        <v>82</v>
      </c>
      <c r="D21" s="156" t="s">
        <v>156</v>
      </c>
      <c r="E21" s="164">
        <v>3.1076581576026715E-2</v>
      </c>
      <c r="F21" s="159">
        <v>18.02</v>
      </c>
      <c r="G21" s="152">
        <f t="shared" si="1"/>
        <v>0.56000000000000005</v>
      </c>
    </row>
    <row r="22" spans="1:7">
      <c r="A22" s="79" t="s">
        <v>76</v>
      </c>
      <c r="B22" s="156">
        <v>4513</v>
      </c>
      <c r="C22" s="157" t="s">
        <v>88</v>
      </c>
      <c r="D22" s="156" t="s">
        <v>157</v>
      </c>
      <c r="E22" s="164">
        <v>1.25</v>
      </c>
      <c r="F22" s="159">
        <v>5.84</v>
      </c>
      <c r="G22" s="152">
        <f t="shared" si="1"/>
        <v>7.3</v>
      </c>
    </row>
    <row r="23" spans="1:7" ht="30">
      <c r="A23" s="79" t="s">
        <v>76</v>
      </c>
      <c r="B23" s="156">
        <v>37524</v>
      </c>
      <c r="C23" s="157" t="s">
        <v>89</v>
      </c>
      <c r="D23" s="156" t="s">
        <v>157</v>
      </c>
      <c r="E23" s="164">
        <v>1</v>
      </c>
      <c r="F23" s="159">
        <v>2.74</v>
      </c>
      <c r="G23" s="152">
        <f t="shared" si="1"/>
        <v>2.74</v>
      </c>
    </row>
    <row r="24" spans="1:7">
      <c r="A24" s="32"/>
      <c r="B24" s="161"/>
      <c r="C24" s="161"/>
      <c r="D24" s="161"/>
      <c r="E24" s="34" t="s">
        <v>13</v>
      </c>
      <c r="F24" s="165" t="s">
        <v>8</v>
      </c>
      <c r="G24" s="153">
        <f>SUM(G19:G23)</f>
        <v>16.14</v>
      </c>
    </row>
    <row r="25" spans="1:7">
      <c r="A25" s="32"/>
      <c r="B25" s="161"/>
      <c r="C25" s="161"/>
      <c r="D25" s="161"/>
      <c r="E25" s="161"/>
      <c r="F25" s="166"/>
      <c r="G25" s="154"/>
    </row>
    <row r="26" spans="1:7" ht="45">
      <c r="A26" s="34" t="s">
        <v>76</v>
      </c>
      <c r="B26" s="148">
        <v>10777</v>
      </c>
      <c r="C26" s="150" t="str">
        <f>VLOOKUP(B26,PLANILHA_RECONSTRUÇÃO!$C$11:$J$32,2,0)</f>
        <v>LOCACAO DE CONTAINER 2,30 X 4,30 M, ALT. 2,50 M, PARA SANITARIO, COM 3 BACIAS, 4 CHUVEIROS, 1 LAVATORIO E 1 MICTORIO (NAO INCLUI MOBILIZACAO/DESMOBILIZACAO)</v>
      </c>
      <c r="D26" s="163" t="str">
        <f>VLOOKUP(B26,PLANILHA_RECONSTRUÇÃO!$C$11:$J$32,3,0)</f>
        <v>MÊS</v>
      </c>
      <c r="E26" s="163" t="s">
        <v>80</v>
      </c>
      <c r="F26" s="167" t="s">
        <v>7</v>
      </c>
      <c r="G26" s="155" t="s">
        <v>8</v>
      </c>
    </row>
    <row r="27" spans="1:7" ht="45">
      <c r="A27" s="79" t="s">
        <v>76</v>
      </c>
      <c r="B27" s="156">
        <v>10777</v>
      </c>
      <c r="C27" s="157" t="s">
        <v>93</v>
      </c>
      <c r="D27" s="156" t="s">
        <v>104</v>
      </c>
      <c r="E27" s="158">
        <v>1</v>
      </c>
      <c r="F27" s="159">
        <v>1033.57</v>
      </c>
      <c r="G27" s="152">
        <f>ROUND(F27*E27,2)</f>
        <v>1033.57</v>
      </c>
    </row>
    <row r="28" spans="1:7">
      <c r="A28" s="73"/>
      <c r="E28" s="148">
        <v>10777</v>
      </c>
      <c r="F28" s="165" t="s">
        <v>8</v>
      </c>
      <c r="G28" s="153">
        <f>SUM(G27:G27)</f>
        <v>1033.57</v>
      </c>
    </row>
    <row r="29" spans="1:7">
      <c r="A29" s="32"/>
      <c r="B29" s="161"/>
      <c r="C29" s="161"/>
      <c r="D29" s="161"/>
      <c r="E29" s="161"/>
      <c r="F29" s="166"/>
      <c r="G29" s="154"/>
    </row>
    <row r="30" spans="1:7" ht="30">
      <c r="A30" s="34" t="s">
        <v>78</v>
      </c>
      <c r="B30" s="148">
        <v>5213383</v>
      </c>
      <c r="C30" s="150" t="str">
        <f>VLOOKUP(B30,PLANILHA_RECONSTRUÇÃO!$C$11:$J$32,2,0)</f>
        <v>Cavalete em polietileno zebrado com faixa refletiva - H = 1,00 m - utilização de 600 ciclos - fornecimento, 01 implantação e 01retirada diária</v>
      </c>
      <c r="D30" s="163" t="str">
        <f>VLOOKUP(B30,PLANILHA_RECONSTRUÇÃO!$C$11:$J$32,3,0)</f>
        <v>un.dia</v>
      </c>
      <c r="E30" s="163" t="s">
        <v>80</v>
      </c>
      <c r="F30" s="167" t="s">
        <v>7</v>
      </c>
      <c r="G30" s="155" t="s">
        <v>8</v>
      </c>
    </row>
    <row r="31" spans="1:7" ht="20.100000000000001" customHeight="1">
      <c r="A31" s="79" t="s">
        <v>78</v>
      </c>
      <c r="B31" s="156" t="s">
        <v>126</v>
      </c>
      <c r="C31" s="157" t="s">
        <v>127</v>
      </c>
      <c r="D31" s="156" t="s">
        <v>128</v>
      </c>
      <c r="E31" s="158">
        <v>1.67E-3</v>
      </c>
      <c r="F31" s="159">
        <v>315.75</v>
      </c>
      <c r="G31" s="152">
        <f>ROUND(F31*E31,2)</f>
        <v>0.53</v>
      </c>
    </row>
    <row r="32" spans="1:7" ht="20.100000000000001" customHeight="1">
      <c r="A32" s="79" t="s">
        <v>78</v>
      </c>
      <c r="B32" s="156" t="s">
        <v>129</v>
      </c>
      <c r="C32" s="157" t="s">
        <v>130</v>
      </c>
      <c r="D32" s="156" t="s">
        <v>131</v>
      </c>
      <c r="E32" s="158">
        <v>2.9025358997861291E-2</v>
      </c>
      <c r="F32" s="159">
        <v>32.729999999999997</v>
      </c>
      <c r="G32" s="152">
        <f t="shared" ref="G32" si="2">ROUND(F32*E32,2)</f>
        <v>0.95</v>
      </c>
    </row>
    <row r="33" spans="1:7">
      <c r="A33" s="73"/>
      <c r="E33" s="148">
        <v>5213383</v>
      </c>
      <c r="F33" s="165" t="s">
        <v>8</v>
      </c>
      <c r="G33" s="153">
        <f>SUM(G31:G32)</f>
        <v>1.48</v>
      </c>
    </row>
    <row r="34" spans="1:7">
      <c r="A34" s="32"/>
      <c r="B34" s="161"/>
      <c r="C34" s="161"/>
      <c r="D34" s="161"/>
      <c r="E34" s="161"/>
      <c r="F34" s="166"/>
      <c r="G34" s="154"/>
    </row>
    <row r="35" spans="1:7" ht="30">
      <c r="A35" s="34" t="s">
        <v>78</v>
      </c>
      <c r="B35" s="148">
        <v>5213835</v>
      </c>
      <c r="C35" s="150" t="str">
        <f>VLOOKUP(B35,PLANILHA_RECONSTRUÇÃO!$C$11:$J$32,2,0)</f>
        <v>Cone plástico para canalização de trânsito - utilização de 150 ciclos - fornecimento, 01 implantação e 01 retirada diária</v>
      </c>
      <c r="D35" s="163" t="str">
        <f>VLOOKUP(B35,PLANILHA_RECONSTRUÇÃO!$C$11:$J$32,3,0)</f>
        <v>un.dia</v>
      </c>
      <c r="E35" s="163" t="s">
        <v>80</v>
      </c>
      <c r="F35" s="167" t="s">
        <v>7</v>
      </c>
      <c r="G35" s="155" t="s">
        <v>8</v>
      </c>
    </row>
    <row r="36" spans="1:7" ht="20.100000000000001" customHeight="1">
      <c r="A36" s="79" t="s">
        <v>78</v>
      </c>
      <c r="B36" s="156" t="s">
        <v>132</v>
      </c>
      <c r="C36" s="157" t="s">
        <v>133</v>
      </c>
      <c r="D36" s="156" t="s">
        <v>128</v>
      </c>
      <c r="E36" s="158">
        <v>6.6699999999999997E-3</v>
      </c>
      <c r="F36" s="159">
        <v>88.656999999999996</v>
      </c>
      <c r="G36" s="152">
        <f>ROUND(F36*E36,2)</f>
        <v>0.59</v>
      </c>
    </row>
    <row r="37" spans="1:7" ht="20.100000000000001" customHeight="1">
      <c r="A37" s="79" t="s">
        <v>78</v>
      </c>
      <c r="B37" s="156" t="s">
        <v>129</v>
      </c>
      <c r="C37" s="157" t="s">
        <v>134</v>
      </c>
      <c r="D37" s="156" t="s">
        <v>131</v>
      </c>
      <c r="E37" s="158">
        <v>6.4161319890009196E-3</v>
      </c>
      <c r="F37" s="159">
        <v>32.729999999999997</v>
      </c>
      <c r="G37" s="152">
        <f t="shared" ref="G37" si="3">ROUND(F37*E37,2)</f>
        <v>0.21</v>
      </c>
    </row>
    <row r="38" spans="1:7">
      <c r="A38" s="73"/>
      <c r="E38" s="148">
        <v>5213835</v>
      </c>
      <c r="F38" s="165" t="s">
        <v>8</v>
      </c>
      <c r="G38" s="153">
        <f>SUM(G36:G37)</f>
        <v>0.79999999999999993</v>
      </c>
    </row>
    <row r="39" spans="1:7">
      <c r="A39" s="32"/>
      <c r="B39" s="161"/>
      <c r="C39" s="161"/>
      <c r="D39" s="161"/>
      <c r="E39" s="161"/>
      <c r="F39" s="166"/>
      <c r="G39" s="154"/>
    </row>
    <row r="40" spans="1:7">
      <c r="A40" s="34" t="s">
        <v>68</v>
      </c>
      <c r="B40" s="148" t="s">
        <v>90</v>
      </c>
      <c r="C40" s="31" t="s">
        <v>40</v>
      </c>
      <c r="D40" s="163" t="s">
        <v>11</v>
      </c>
      <c r="E40" s="163" t="s">
        <v>80</v>
      </c>
      <c r="F40" s="167" t="s">
        <v>7</v>
      </c>
      <c r="G40" s="155" t="s">
        <v>8</v>
      </c>
    </row>
    <row r="41" spans="1:7" ht="20.100000000000001" customHeight="1">
      <c r="A41" s="79" t="s">
        <v>77</v>
      </c>
      <c r="B41" s="156">
        <v>88253</v>
      </c>
      <c r="C41" s="157" t="s">
        <v>39</v>
      </c>
      <c r="D41" s="156" t="s">
        <v>156</v>
      </c>
      <c r="E41" s="158">
        <v>1.9315286624203822</v>
      </c>
      <c r="F41" s="159">
        <v>18.84</v>
      </c>
      <c r="G41" s="152">
        <f>ROUND(F41*E41,2)</f>
        <v>36.39</v>
      </c>
    </row>
    <row r="42" spans="1:7" ht="20.100000000000001" customHeight="1">
      <c r="A42" s="79" t="s">
        <v>77</v>
      </c>
      <c r="B42" s="156">
        <v>90781</v>
      </c>
      <c r="C42" s="157" t="s">
        <v>38</v>
      </c>
      <c r="D42" s="156" t="s">
        <v>156</v>
      </c>
      <c r="E42" s="158">
        <v>1</v>
      </c>
      <c r="F42" s="159">
        <v>39.979999999999997</v>
      </c>
      <c r="G42" s="152">
        <f t="shared" ref="G42:G43" si="4">ROUND(F42*E42,2)</f>
        <v>39.979999999999997</v>
      </c>
    </row>
    <row r="43" spans="1:7" ht="20.100000000000001" customHeight="1">
      <c r="A43" s="79" t="s">
        <v>77</v>
      </c>
      <c r="B43" s="156">
        <v>90778</v>
      </c>
      <c r="C43" s="157" t="s">
        <v>37</v>
      </c>
      <c r="D43" s="156" t="s">
        <v>156</v>
      </c>
      <c r="E43" s="158">
        <v>0.44579999999999997</v>
      </c>
      <c r="F43" s="159">
        <v>114.64</v>
      </c>
      <c r="G43" s="152">
        <f t="shared" si="4"/>
        <v>51.11</v>
      </c>
    </row>
    <row r="44" spans="1:7">
      <c r="A44" s="73"/>
      <c r="E44" s="148" t="s">
        <v>90</v>
      </c>
      <c r="F44" s="165" t="s">
        <v>8</v>
      </c>
      <c r="G44" s="153">
        <f>SUM(G41:G43)</f>
        <v>127.48</v>
      </c>
    </row>
    <row r="45" spans="1:7">
      <c r="A45" s="32"/>
      <c r="B45" s="161"/>
      <c r="C45" s="161"/>
      <c r="D45" s="161"/>
      <c r="E45" s="161"/>
      <c r="F45" s="166"/>
      <c r="G45" s="154"/>
    </row>
    <row r="46" spans="1:7" ht="60">
      <c r="A46" s="34" t="s">
        <v>77</v>
      </c>
      <c r="B46" s="148">
        <v>101267</v>
      </c>
      <c r="C46" s="150" t="str">
        <f>VLOOKUP(B46,PLANILHA_RECONSTRUÇÃO!$C$11:$J$32,2,0)</f>
        <v xml:space="preserve"> ESCAVAÇÃO VERTICAL A CÉU ABERTO, EM OBRAS DE INFRAESTRUTURA, INCLUINDO CARGA, DESCARGA E TRANSPORTE, EM SOLO DE 1ª CATEGORIA COM ESCAVADEIRA HIDRÁULICA (CAÇAMBA: 1,2 M³ / 155HP), FROTA DE 4 CAMINHÕES BASCULANTES DE 10 M³, DMT ATÉ 1 KM</v>
      </c>
      <c r="D46" s="163" t="str">
        <f>VLOOKUP(B46,PLANILHA_RECONSTRUÇÃO!$C$11:$J$32,3,0)</f>
        <v>M3</v>
      </c>
      <c r="E46" s="163" t="s">
        <v>80</v>
      </c>
      <c r="F46" s="167" t="s">
        <v>7</v>
      </c>
      <c r="G46" s="155" t="s">
        <v>8</v>
      </c>
    </row>
    <row r="47" spans="1:7" ht="20.100000000000001" customHeight="1">
      <c r="A47" s="79" t="s">
        <v>77</v>
      </c>
      <c r="B47" s="156">
        <v>88316</v>
      </c>
      <c r="C47" s="157" t="s">
        <v>82</v>
      </c>
      <c r="D47" s="156" t="s">
        <v>11</v>
      </c>
      <c r="E47" s="158">
        <v>3.3296337402884974E-3</v>
      </c>
      <c r="F47" s="159">
        <v>18.02</v>
      </c>
      <c r="G47" s="152">
        <f>ROUND(F47*E47,2)</f>
        <v>0.06</v>
      </c>
    </row>
    <row r="48" spans="1:7" ht="30">
      <c r="A48" s="79" t="s">
        <v>77</v>
      </c>
      <c r="B48" s="156">
        <v>88907</v>
      </c>
      <c r="C48" s="157" t="s">
        <v>158</v>
      </c>
      <c r="D48" s="156" t="s">
        <v>149</v>
      </c>
      <c r="E48" s="158">
        <v>8.6E-3</v>
      </c>
      <c r="F48" s="159">
        <v>262.18</v>
      </c>
      <c r="G48" s="152">
        <f t="shared" ref="G48:G51" si="5">ROUND(F48*E48,2)</f>
        <v>2.25</v>
      </c>
    </row>
    <row r="49" spans="1:7" ht="30">
      <c r="A49" s="79" t="s">
        <v>77</v>
      </c>
      <c r="B49" s="156">
        <v>88908</v>
      </c>
      <c r="C49" s="157" t="s">
        <v>159</v>
      </c>
      <c r="D49" s="156" t="s">
        <v>150</v>
      </c>
      <c r="E49" s="158">
        <v>2.2000000000000001E-3</v>
      </c>
      <c r="F49" s="159">
        <v>86.46</v>
      </c>
      <c r="G49" s="152">
        <f t="shared" si="5"/>
        <v>0.19</v>
      </c>
    </row>
    <row r="50" spans="1:7" ht="45">
      <c r="A50" s="79" t="s">
        <v>77</v>
      </c>
      <c r="B50" s="156">
        <v>91386</v>
      </c>
      <c r="C50" s="157" t="s">
        <v>160</v>
      </c>
      <c r="D50" s="156" t="s">
        <v>149</v>
      </c>
      <c r="E50" s="158">
        <v>2.7E-2</v>
      </c>
      <c r="F50" s="159">
        <v>263.52999999999997</v>
      </c>
      <c r="G50" s="152">
        <f t="shared" si="5"/>
        <v>7.12</v>
      </c>
    </row>
    <row r="51" spans="1:7" ht="45">
      <c r="A51" s="79" t="s">
        <v>77</v>
      </c>
      <c r="B51" s="156">
        <v>91387</v>
      </c>
      <c r="C51" s="157" t="s">
        <v>161</v>
      </c>
      <c r="D51" s="156" t="s">
        <v>150</v>
      </c>
      <c r="E51" s="158">
        <v>1.5900000000000001E-2</v>
      </c>
      <c r="F51" s="159">
        <v>51.48</v>
      </c>
      <c r="G51" s="152">
        <f t="shared" si="5"/>
        <v>0.82</v>
      </c>
    </row>
    <row r="52" spans="1:7">
      <c r="A52" s="73"/>
      <c r="E52" s="148">
        <v>101267</v>
      </c>
      <c r="F52" s="165" t="s">
        <v>8</v>
      </c>
      <c r="G52" s="153">
        <f>SUM(G47:G51)</f>
        <v>10.440000000000001</v>
      </c>
    </row>
    <row r="53" spans="1:7">
      <c r="A53" s="32"/>
      <c r="B53" s="161"/>
      <c r="C53" s="161"/>
      <c r="D53" s="161"/>
      <c r="E53" s="161"/>
      <c r="F53" s="166"/>
      <c r="G53" s="154"/>
    </row>
    <row r="54" spans="1:7" ht="30">
      <c r="A54" s="34" t="s">
        <v>77</v>
      </c>
      <c r="B54" s="148">
        <v>95875</v>
      </c>
      <c r="C54" s="150" t="str">
        <f>VLOOKUP(B54,PLANILHA_RECONSTRUÇÃO!$C$11:$J$32,2,0)</f>
        <v>TRANSPORTE COM CAMINHÃO BASCULANTE DE 10 M³, EM VIA URBANA PAVIMENTADA, DMT ATÉ 30 KM (UNIDADE: M3XKM). AF_07/2020</v>
      </c>
      <c r="D54" s="163" t="str">
        <f>VLOOKUP(B54,PLANILHA_RECONSTRUÇÃO!$C$11:$J$32,3,0)</f>
        <v>M3XKM</v>
      </c>
      <c r="E54" s="163" t="s">
        <v>80</v>
      </c>
      <c r="F54" s="167" t="s">
        <v>7</v>
      </c>
      <c r="G54" s="155" t="s">
        <v>8</v>
      </c>
    </row>
    <row r="55" spans="1:7" ht="45">
      <c r="A55" s="79" t="s">
        <v>77</v>
      </c>
      <c r="B55" s="156">
        <v>91386</v>
      </c>
      <c r="C55" s="157" t="s">
        <v>160</v>
      </c>
      <c r="D55" s="156" t="s">
        <v>149</v>
      </c>
      <c r="E55" s="158">
        <v>8.3000000000000001E-3</v>
      </c>
      <c r="F55" s="159">
        <v>263.52999999999997</v>
      </c>
      <c r="G55" s="152">
        <f t="shared" ref="G55:G56" si="6">ROUND(F55*E55,2)</f>
        <v>2.19</v>
      </c>
    </row>
    <row r="56" spans="1:7" ht="45">
      <c r="A56" s="79" t="s">
        <v>77</v>
      </c>
      <c r="B56" s="156">
        <v>91387</v>
      </c>
      <c r="C56" s="157" t="s">
        <v>161</v>
      </c>
      <c r="D56" s="156" t="s">
        <v>150</v>
      </c>
      <c r="E56" s="158">
        <v>2.9137529137529122E-3</v>
      </c>
      <c r="F56" s="159">
        <v>51.48</v>
      </c>
      <c r="G56" s="152">
        <f t="shared" si="6"/>
        <v>0.15</v>
      </c>
    </row>
    <row r="57" spans="1:7">
      <c r="A57" s="73"/>
      <c r="E57" s="148">
        <v>95875</v>
      </c>
      <c r="F57" s="165" t="s">
        <v>8</v>
      </c>
      <c r="G57" s="153">
        <f>SUM(G55:G56)</f>
        <v>2.34</v>
      </c>
    </row>
    <row r="58" spans="1:7">
      <c r="A58" s="32"/>
      <c r="B58" s="161"/>
      <c r="C58" s="161"/>
      <c r="D58" s="161"/>
      <c r="E58" s="161"/>
      <c r="F58" s="166"/>
      <c r="G58" s="154"/>
    </row>
    <row r="59" spans="1:7" ht="60">
      <c r="A59" s="34" t="s">
        <v>77</v>
      </c>
      <c r="B59" s="148">
        <v>93361</v>
      </c>
      <c r="C59" s="150" t="str">
        <f>VLOOKUP(B59,PLANILHA_RECONSTRUÇÃO!$C$11:$J$32,2,0)</f>
        <v xml:space="preserve"> REATERRO MECANIZADO DE VALA COM ESCAVADEIRA HIDRÁULICA (CAPACIDADE DA CAÇAMBA: 0,8 M³ / POTÊNCIA: 111 HP), LARGURA ATÉ 1,5 M, PROFUNDIDADE DE 1,5 A 3,0 M, COM SOLO DE 1ª CATEGORIA EM LOCAIS COM ALTO NÍVEL DE INTERFERÊNCIA. AF_04/2016</v>
      </c>
      <c r="D59" s="163" t="str">
        <f>VLOOKUP(B59,PLANILHA_RECONSTRUÇÃO!$C$11:$J$32,3,0)</f>
        <v>M3</v>
      </c>
      <c r="E59" s="163" t="s">
        <v>80</v>
      </c>
      <c r="F59" s="167" t="s">
        <v>7</v>
      </c>
      <c r="G59" s="155" t="s">
        <v>8</v>
      </c>
    </row>
    <row r="60" spans="1:7" ht="30">
      <c r="A60" s="79" t="s">
        <v>77</v>
      </c>
      <c r="B60" s="156">
        <v>5631</v>
      </c>
      <c r="C60" s="157" t="s">
        <v>162</v>
      </c>
      <c r="D60" s="156" t="s">
        <v>149</v>
      </c>
      <c r="E60" s="158">
        <v>3.7999999999999999E-2</v>
      </c>
      <c r="F60" s="159">
        <v>218.48</v>
      </c>
      <c r="G60" s="152">
        <f>ROUND(F60*E60,2)</f>
        <v>8.3000000000000007</v>
      </c>
    </row>
    <row r="61" spans="1:7" ht="30">
      <c r="A61" s="79" t="s">
        <v>77</v>
      </c>
      <c r="B61" s="156">
        <v>5632</v>
      </c>
      <c r="C61" s="157" t="s">
        <v>163</v>
      </c>
      <c r="D61" s="156" t="s">
        <v>150</v>
      </c>
      <c r="E61" s="158">
        <v>4.9000000000000002E-2</v>
      </c>
      <c r="F61" s="159">
        <v>80.25</v>
      </c>
      <c r="G61" s="152">
        <f t="shared" ref="G61:G65" si="7">ROUND(F61*E61,2)</f>
        <v>3.93</v>
      </c>
    </row>
    <row r="62" spans="1:7">
      <c r="A62" s="79" t="s">
        <v>77</v>
      </c>
      <c r="B62" s="156">
        <v>88316</v>
      </c>
      <c r="C62" s="157" t="s">
        <v>82</v>
      </c>
      <c r="D62" s="156" t="s">
        <v>11</v>
      </c>
      <c r="E62" s="158">
        <v>2.7192008879023368E-2</v>
      </c>
      <c r="F62" s="159">
        <v>18.02</v>
      </c>
      <c r="G62" s="152">
        <f t="shared" si="7"/>
        <v>0.49</v>
      </c>
    </row>
    <row r="63" spans="1:7" ht="30">
      <c r="A63" s="79" t="s">
        <v>77</v>
      </c>
      <c r="B63" s="156">
        <v>91533</v>
      </c>
      <c r="C63" s="157" t="s">
        <v>164</v>
      </c>
      <c r="D63" s="156" t="s">
        <v>149</v>
      </c>
      <c r="E63" s="158">
        <v>6.0999999999999999E-2</v>
      </c>
      <c r="F63" s="159">
        <v>31.1</v>
      </c>
      <c r="G63" s="152">
        <f t="shared" si="7"/>
        <v>1.9</v>
      </c>
    </row>
    <row r="64" spans="1:7" ht="30">
      <c r="A64" s="79" t="s">
        <v>77</v>
      </c>
      <c r="B64" s="156">
        <v>91534</v>
      </c>
      <c r="C64" s="157" t="s">
        <v>165</v>
      </c>
      <c r="D64" s="156" t="s">
        <v>150</v>
      </c>
      <c r="E64" s="158">
        <v>5.7000000000000002E-2</v>
      </c>
      <c r="F64" s="159">
        <v>22.64</v>
      </c>
      <c r="G64" s="152">
        <f t="shared" si="7"/>
        <v>1.29</v>
      </c>
    </row>
    <row r="65" spans="1:7" ht="30">
      <c r="A65" s="79" t="s">
        <v>77</v>
      </c>
      <c r="B65" s="156">
        <v>95606</v>
      </c>
      <c r="C65" s="157" t="s">
        <v>166</v>
      </c>
      <c r="D65" s="156" t="s">
        <v>9</v>
      </c>
      <c r="E65" s="158">
        <v>1</v>
      </c>
      <c r="F65" s="159">
        <v>2.2599999999999998</v>
      </c>
      <c r="G65" s="152">
        <f t="shared" si="7"/>
        <v>2.2599999999999998</v>
      </c>
    </row>
    <row r="66" spans="1:7">
      <c r="A66" s="73"/>
      <c r="E66" s="148">
        <v>93361</v>
      </c>
      <c r="F66" s="165" t="s">
        <v>8</v>
      </c>
      <c r="G66" s="153">
        <f>SUM(G60:G65)</f>
        <v>18.170000000000002</v>
      </c>
    </row>
    <row r="67" spans="1:7">
      <c r="A67" s="32"/>
      <c r="B67" s="161"/>
      <c r="C67" s="161"/>
      <c r="D67" s="161"/>
      <c r="E67" s="161"/>
      <c r="F67" s="166"/>
      <c r="G67" s="154"/>
    </row>
    <row r="68" spans="1:7" ht="30">
      <c r="A68" s="34" t="s">
        <v>78</v>
      </c>
      <c r="B68" s="148">
        <v>3205870</v>
      </c>
      <c r="C68" s="150" t="str">
        <f>VLOOKUP(B68,PLANILHA_RECONSTRUÇÃO!$C$11:$J$32,2,0)</f>
        <v>Gabião caixa 2 x 1 x 1,00 m Zn/Al - D = 2,7 mm - pedra de mão comercial - fornecimento e assentamento</v>
      </c>
      <c r="D68" s="163" t="str">
        <f>VLOOKUP(B68,PLANILHA_RECONSTRUÇÃO!$C$11:$J$32,3,0)</f>
        <v>M3</v>
      </c>
      <c r="E68" s="163" t="s">
        <v>80</v>
      </c>
      <c r="F68" s="167" t="s">
        <v>7</v>
      </c>
      <c r="G68" s="155" t="s">
        <v>8</v>
      </c>
    </row>
    <row r="69" spans="1:7" ht="20.100000000000001" customHeight="1">
      <c r="A69" s="79" t="s">
        <v>78</v>
      </c>
      <c r="B69" s="156" t="s">
        <v>135</v>
      </c>
      <c r="C69" s="157" t="s">
        <v>136</v>
      </c>
      <c r="D69" s="156" t="s">
        <v>156</v>
      </c>
      <c r="E69" s="158">
        <v>0.88888888888888884</v>
      </c>
      <c r="F69" s="159">
        <v>22.318200000000001</v>
      </c>
      <c r="G69" s="152">
        <f>ROUND(F69*E69,2)</f>
        <v>19.84</v>
      </c>
    </row>
    <row r="70" spans="1:7" ht="20.100000000000001" customHeight="1">
      <c r="A70" s="79" t="s">
        <v>78</v>
      </c>
      <c r="B70" s="156" t="s">
        <v>137</v>
      </c>
      <c r="C70" s="157" t="s">
        <v>138</v>
      </c>
      <c r="D70" s="156" t="s">
        <v>156</v>
      </c>
      <c r="E70" s="158">
        <v>1.4109785730064091</v>
      </c>
      <c r="F70" s="159">
        <v>18.108000000000001</v>
      </c>
      <c r="G70" s="152">
        <f t="shared" ref="G70:G75" si="8">ROUND(F70*E70,2)</f>
        <v>25.55</v>
      </c>
    </row>
    <row r="71" spans="1:7" ht="20.100000000000001" customHeight="1">
      <c r="A71" s="79" t="s">
        <v>78</v>
      </c>
      <c r="B71" s="156" t="s">
        <v>147</v>
      </c>
      <c r="C71" s="157" t="s">
        <v>148</v>
      </c>
      <c r="D71" s="156" t="s">
        <v>155</v>
      </c>
      <c r="E71" s="158">
        <v>0.22222222222222221</v>
      </c>
      <c r="F71" s="159">
        <v>144.2627</v>
      </c>
      <c r="G71" s="152">
        <f t="shared" si="8"/>
        <v>32.06</v>
      </c>
    </row>
    <row r="72" spans="1:7" ht="20.100000000000001" customHeight="1">
      <c r="A72" s="79" t="s">
        <v>78</v>
      </c>
      <c r="B72" s="156" t="s">
        <v>139</v>
      </c>
      <c r="C72" s="157" t="s">
        <v>140</v>
      </c>
      <c r="D72" s="156" t="s">
        <v>128</v>
      </c>
      <c r="E72" s="158">
        <v>0.5</v>
      </c>
      <c r="F72" s="159">
        <v>865.01260000000002</v>
      </c>
      <c r="G72" s="152">
        <f t="shared" si="8"/>
        <v>432.51</v>
      </c>
    </row>
    <row r="73" spans="1:7" ht="20.100000000000001" customHeight="1">
      <c r="A73" s="79" t="s">
        <v>78</v>
      </c>
      <c r="B73" s="156" t="s">
        <v>141</v>
      </c>
      <c r="C73" s="157" t="s">
        <v>142</v>
      </c>
      <c r="D73" s="156" t="s">
        <v>143</v>
      </c>
      <c r="E73" s="158">
        <v>1.1499999999999999</v>
      </c>
      <c r="F73" s="159">
        <v>125.5508</v>
      </c>
      <c r="G73" s="152">
        <f t="shared" si="8"/>
        <v>144.38</v>
      </c>
    </row>
    <row r="74" spans="1:7" ht="30">
      <c r="A74" s="79" t="s">
        <v>78</v>
      </c>
      <c r="B74" s="156" t="s">
        <v>129</v>
      </c>
      <c r="C74" s="157" t="s">
        <v>145</v>
      </c>
      <c r="D74" s="156" t="s">
        <v>131</v>
      </c>
      <c r="E74" s="158">
        <v>8.5000000000000006E-3</v>
      </c>
      <c r="F74" s="159">
        <v>32.729999999999997</v>
      </c>
      <c r="G74" s="152">
        <f t="shared" si="8"/>
        <v>0.28000000000000003</v>
      </c>
    </row>
    <row r="75" spans="1:7" ht="20.100000000000001" customHeight="1">
      <c r="A75" s="79" t="s">
        <v>78</v>
      </c>
      <c r="B75" s="156" t="s">
        <v>144</v>
      </c>
      <c r="C75" s="157" t="s">
        <v>146</v>
      </c>
      <c r="D75" s="156" t="s">
        <v>131</v>
      </c>
      <c r="E75" s="158">
        <v>1.7250000000000001</v>
      </c>
      <c r="F75" s="159">
        <v>1.73</v>
      </c>
      <c r="G75" s="152">
        <f t="shared" si="8"/>
        <v>2.98</v>
      </c>
    </row>
    <row r="76" spans="1:7">
      <c r="A76" s="73"/>
      <c r="E76" s="148">
        <v>3205870</v>
      </c>
      <c r="F76" s="165" t="s">
        <v>8</v>
      </c>
      <c r="G76" s="153">
        <f>SUM(G69:G75)</f>
        <v>657.59999999999991</v>
      </c>
    </row>
    <row r="77" spans="1:7">
      <c r="A77" s="32"/>
      <c r="B77" s="161"/>
      <c r="C77" s="161"/>
      <c r="D77" s="161"/>
      <c r="E77" s="161"/>
      <c r="F77" s="166"/>
      <c r="G77" s="154"/>
    </row>
    <row r="78" spans="1:7" ht="30">
      <c r="A78" s="34" t="s">
        <v>78</v>
      </c>
      <c r="B78" s="148">
        <v>3205876</v>
      </c>
      <c r="C78" s="150" t="str">
        <f>VLOOKUP(B78,PLANILHA_RECONSTRUÇÃO!$C$11:$J$32,2,0)</f>
        <v>Gabião colchão espessura 0,30 m - Zn/Al + PVC - D = 2,0 mm - pedra de mão comercial - fornecimento e assentamento</v>
      </c>
      <c r="D78" s="163" t="str">
        <f>VLOOKUP(B78,PLANILHA_RECONSTRUÇÃO!$C$11:$J$32,3,0)</f>
        <v>M2</v>
      </c>
      <c r="E78" s="163" t="s">
        <v>80</v>
      </c>
      <c r="F78" s="167" t="s">
        <v>7</v>
      </c>
      <c r="G78" s="155" t="s">
        <v>8</v>
      </c>
    </row>
    <row r="79" spans="1:7" ht="20.100000000000001" customHeight="1">
      <c r="A79" s="79" t="s">
        <v>78</v>
      </c>
      <c r="B79" s="156" t="s">
        <v>135</v>
      </c>
      <c r="C79" s="157" t="s">
        <v>136</v>
      </c>
      <c r="D79" s="156" t="s">
        <v>156</v>
      </c>
      <c r="E79" s="158">
        <v>0.36363636363636365</v>
      </c>
      <c r="F79" s="159">
        <v>22.318200000000001</v>
      </c>
      <c r="G79" s="152">
        <f>ROUND(F79*E79,2)</f>
        <v>8.1199999999999992</v>
      </c>
    </row>
    <row r="80" spans="1:7" ht="20.100000000000001" customHeight="1">
      <c r="A80" s="79" t="s">
        <v>78</v>
      </c>
      <c r="B80" s="156" t="s">
        <v>137</v>
      </c>
      <c r="C80" s="157" t="s">
        <v>138</v>
      </c>
      <c r="D80" s="156" t="s">
        <v>156</v>
      </c>
      <c r="E80" s="158">
        <v>0.55224210293792597</v>
      </c>
      <c r="F80" s="159">
        <v>18.108000000000001</v>
      </c>
      <c r="G80" s="152">
        <f t="shared" ref="G80:G84" si="9">ROUND(F80*E80,2)</f>
        <v>10</v>
      </c>
    </row>
    <row r="81" spans="1:7" ht="20.100000000000001" customHeight="1">
      <c r="A81" s="79" t="s">
        <v>78</v>
      </c>
      <c r="B81" s="156" t="s">
        <v>147</v>
      </c>
      <c r="C81" s="157" t="s">
        <v>148</v>
      </c>
      <c r="D81" s="156" t="s">
        <v>155</v>
      </c>
      <c r="E81" s="158">
        <v>9.0909090909090912E-2</v>
      </c>
      <c r="F81" s="159">
        <v>144.2627</v>
      </c>
      <c r="G81" s="152">
        <f t="shared" si="9"/>
        <v>13.11</v>
      </c>
    </row>
    <row r="82" spans="1:7" ht="20.100000000000001" customHeight="1">
      <c r="A82" s="79" t="s">
        <v>78</v>
      </c>
      <c r="B82" s="156" t="s">
        <v>151</v>
      </c>
      <c r="C82" s="157" t="s">
        <v>152</v>
      </c>
      <c r="D82" s="156" t="s">
        <v>153</v>
      </c>
      <c r="E82" s="158">
        <v>1</v>
      </c>
      <c r="F82" s="159">
        <v>236.43940000000001</v>
      </c>
      <c r="G82" s="152">
        <f t="shared" si="9"/>
        <v>236.44</v>
      </c>
    </row>
    <row r="83" spans="1:7" ht="20.100000000000001" customHeight="1">
      <c r="A83" s="79" t="s">
        <v>78</v>
      </c>
      <c r="B83" s="156" t="s">
        <v>141</v>
      </c>
      <c r="C83" s="157" t="s">
        <v>142</v>
      </c>
      <c r="D83" s="156" t="s">
        <v>143</v>
      </c>
      <c r="E83" s="158">
        <v>0.34499999999999997</v>
      </c>
      <c r="F83" s="159">
        <v>125.5508</v>
      </c>
      <c r="G83" s="152">
        <f t="shared" si="9"/>
        <v>43.32</v>
      </c>
    </row>
    <row r="84" spans="1:7" ht="30">
      <c r="A84" s="79" t="s">
        <v>78</v>
      </c>
      <c r="B84" s="156" t="s">
        <v>129</v>
      </c>
      <c r="C84" s="157" t="s">
        <v>154</v>
      </c>
      <c r="D84" s="156" t="s">
        <v>131</v>
      </c>
      <c r="E84" s="158">
        <v>3.82E-3</v>
      </c>
      <c r="F84" s="159">
        <v>32.729999999999997</v>
      </c>
      <c r="G84" s="152">
        <f t="shared" si="9"/>
        <v>0.13</v>
      </c>
    </row>
    <row r="85" spans="1:7" ht="20.100000000000001" customHeight="1">
      <c r="A85" s="79" t="s">
        <v>78</v>
      </c>
      <c r="B85" s="156" t="s">
        <v>144</v>
      </c>
      <c r="C85" s="157" t="s">
        <v>146</v>
      </c>
      <c r="D85" s="156" t="s">
        <v>131</v>
      </c>
      <c r="E85" s="158">
        <v>0.51749999999999996</v>
      </c>
      <c r="F85" s="159">
        <v>1.73</v>
      </c>
      <c r="G85" s="152">
        <f t="shared" ref="G85" si="10">ROUND(F85*E85,2)</f>
        <v>0.9</v>
      </c>
    </row>
    <row r="86" spans="1:7">
      <c r="A86" s="73"/>
      <c r="E86" s="148">
        <v>3205876</v>
      </c>
      <c r="F86" s="165" t="s">
        <v>8</v>
      </c>
      <c r="G86" s="153">
        <f>SUM(G79:G85)</f>
        <v>312.02</v>
      </c>
    </row>
    <row r="87" spans="1:7">
      <c r="A87" s="32"/>
      <c r="B87" s="161"/>
      <c r="C87" s="161"/>
      <c r="D87" s="161"/>
      <c r="E87" s="161"/>
      <c r="F87" s="166"/>
      <c r="G87" s="154"/>
    </row>
    <row r="88" spans="1:7" ht="30">
      <c r="A88" s="34" t="s">
        <v>77</v>
      </c>
      <c r="B88" s="148">
        <v>94289</v>
      </c>
      <c r="C88" s="150" t="str">
        <f>VLOOKUP(B88,PLANILHA_RECONSTRUÇÃO!$C$11:$J$32,2,0)</f>
        <v>EXECUÇÃO DE SARJETA DE CONCRETO USINADO, MOLDADA IN LOCO EM TRECHO RETO, 45 CM BASE X 10 CM ALTURA. AF_06/2016</v>
      </c>
      <c r="D88" s="163" t="str">
        <f>VLOOKUP(B88,PLANILHA_RECONSTRUÇÃO!$C$11:$J$32,3,0)</f>
        <v>M</v>
      </c>
      <c r="E88" s="163" t="s">
        <v>80</v>
      </c>
      <c r="F88" s="167" t="s">
        <v>7</v>
      </c>
      <c r="G88" s="155" t="s">
        <v>8</v>
      </c>
    </row>
    <row r="89" spans="1:7" ht="20.100000000000001" customHeight="1">
      <c r="A89" s="79" t="s">
        <v>77</v>
      </c>
      <c r="B89" s="156">
        <v>370</v>
      </c>
      <c r="C89" s="157" t="s">
        <v>167</v>
      </c>
      <c r="D89" s="156" t="s">
        <v>9</v>
      </c>
      <c r="E89" s="158">
        <v>1.4999999999999999E-2</v>
      </c>
      <c r="F89" s="159">
        <v>95.84</v>
      </c>
      <c r="G89" s="152">
        <f>ROUND(F89*E89,2)</f>
        <v>1.44</v>
      </c>
    </row>
    <row r="90" spans="1:7" ht="20.100000000000001" customHeight="1">
      <c r="A90" s="79" t="s">
        <v>77</v>
      </c>
      <c r="B90" s="156">
        <v>4517</v>
      </c>
      <c r="C90" s="157" t="s">
        <v>168</v>
      </c>
      <c r="D90" s="156" t="s">
        <v>4</v>
      </c>
      <c r="E90" s="158">
        <v>0.2</v>
      </c>
      <c r="F90" s="159">
        <v>2.9</v>
      </c>
      <c r="G90" s="152">
        <f t="shared" ref="G90:G94" si="11">ROUND(F90*E90,2)</f>
        <v>0.57999999999999996</v>
      </c>
    </row>
    <row r="91" spans="1:7" ht="30">
      <c r="A91" s="79" t="s">
        <v>77</v>
      </c>
      <c r="B91" s="156">
        <v>6189</v>
      </c>
      <c r="C91" s="157" t="s">
        <v>169</v>
      </c>
      <c r="D91" s="156" t="s">
        <v>4</v>
      </c>
      <c r="E91" s="158">
        <v>8.3000000000000004E-2</v>
      </c>
      <c r="F91" s="159">
        <v>47.39</v>
      </c>
      <c r="G91" s="152">
        <f t="shared" si="11"/>
        <v>3.93</v>
      </c>
    </row>
    <row r="92" spans="1:7" ht="30">
      <c r="A92" s="79" t="s">
        <v>77</v>
      </c>
      <c r="B92" s="156">
        <v>34492</v>
      </c>
      <c r="C92" s="157" t="s">
        <v>170</v>
      </c>
      <c r="D92" s="156" t="s">
        <v>9</v>
      </c>
      <c r="E92" s="158">
        <v>5.6000000000000001E-2</v>
      </c>
      <c r="F92" s="159">
        <v>500</v>
      </c>
      <c r="G92" s="152">
        <f t="shared" si="11"/>
        <v>28</v>
      </c>
    </row>
    <row r="93" spans="1:7" ht="20.100000000000001" customHeight="1">
      <c r="A93" s="79" t="s">
        <v>77</v>
      </c>
      <c r="B93" s="156">
        <v>88309</v>
      </c>
      <c r="C93" s="157" t="s">
        <v>81</v>
      </c>
      <c r="D93" s="156" t="s">
        <v>11</v>
      </c>
      <c r="E93" s="158">
        <v>0.49399999999999999</v>
      </c>
      <c r="F93" s="159">
        <v>25.14</v>
      </c>
      <c r="G93" s="152">
        <f t="shared" si="11"/>
        <v>12.42</v>
      </c>
    </row>
    <row r="94" spans="1:7" ht="20.100000000000001" customHeight="1">
      <c r="A94" s="79" t="s">
        <v>77</v>
      </c>
      <c r="B94" s="156">
        <v>88316</v>
      </c>
      <c r="C94" s="157" t="s">
        <v>82</v>
      </c>
      <c r="D94" s="156" t="s">
        <v>11</v>
      </c>
      <c r="E94" s="158">
        <v>0.46226415094339662</v>
      </c>
      <c r="F94" s="159">
        <v>18.02</v>
      </c>
      <c r="G94" s="152">
        <f t="shared" si="11"/>
        <v>8.33</v>
      </c>
    </row>
    <row r="95" spans="1:7">
      <c r="A95" s="73"/>
      <c r="E95" s="148">
        <v>94289</v>
      </c>
      <c r="F95" s="165" t="s">
        <v>8</v>
      </c>
      <c r="G95" s="153">
        <f>SUM(G89:G94)</f>
        <v>54.7</v>
      </c>
    </row>
    <row r="96" spans="1:7">
      <c r="A96" s="32"/>
      <c r="B96" s="161"/>
      <c r="C96" s="161"/>
      <c r="D96" s="161"/>
      <c r="E96" s="161"/>
      <c r="F96" s="166"/>
      <c r="G96" s="154"/>
    </row>
    <row r="97" spans="1:7" ht="60">
      <c r="A97" s="34" t="s">
        <v>77</v>
      </c>
      <c r="B97" s="148">
        <v>94275</v>
      </c>
      <c r="C97" s="150" t="str">
        <f>VLOOKUP(B97,PLANILHA_RECONSTRUÇÃO!$C$11:$J$32,2,0)</f>
        <v>ASSENTAMENTO DE GUIA (MEIO-FIO) EM TRECHO RETO, CONFECCIONADA EM CONCRETO PRÉ-FABRICADO, DIMENSÕES 100X15X13X20 CM (COMPRIMENTO X BASE INFERIOR X BASE SUPERIOR X ALTURA), PARA URBANIZAÇÃO INTERNA DE EMPREENDIMENTOS. AF_06/2016_P</v>
      </c>
      <c r="D97" s="163" t="str">
        <f>VLOOKUP(B97,PLANILHA_RECONSTRUÇÃO!$C$11:$J$32,3,0)</f>
        <v>M</v>
      </c>
      <c r="E97" s="163" t="s">
        <v>80</v>
      </c>
      <c r="F97" s="167" t="s">
        <v>7</v>
      </c>
      <c r="G97" s="155" t="s">
        <v>8</v>
      </c>
    </row>
    <row r="98" spans="1:7" ht="20.100000000000001" customHeight="1">
      <c r="A98" s="79"/>
      <c r="B98" s="156">
        <v>370</v>
      </c>
      <c r="C98" s="157" t="s">
        <v>167</v>
      </c>
      <c r="D98" s="156" t="s">
        <v>9</v>
      </c>
      <c r="E98" s="158">
        <v>7.0000000000000001E-3</v>
      </c>
      <c r="F98" s="159">
        <v>95.84</v>
      </c>
      <c r="G98" s="152">
        <f>ROUND(F98*E98,2)</f>
        <v>0.67</v>
      </c>
    </row>
    <row r="99" spans="1:7" ht="20.100000000000001" customHeight="1">
      <c r="A99" s="79"/>
      <c r="B99" s="156">
        <v>4059</v>
      </c>
      <c r="C99" s="157" t="s">
        <v>171</v>
      </c>
      <c r="D99" s="156" t="s">
        <v>4</v>
      </c>
      <c r="E99" s="158">
        <v>1.0049999999999999</v>
      </c>
      <c r="F99" s="159">
        <v>48.13</v>
      </c>
      <c r="G99" s="152">
        <f t="shared" ref="G99" si="12">ROUND(F99*E99,2)</f>
        <v>48.37</v>
      </c>
    </row>
    <row r="100" spans="1:7" ht="20.100000000000001" customHeight="1">
      <c r="A100" s="79"/>
      <c r="B100" s="156">
        <v>88309</v>
      </c>
      <c r="C100" s="157" t="s">
        <v>81</v>
      </c>
      <c r="D100" s="156" t="s">
        <v>11</v>
      </c>
      <c r="E100" s="158">
        <v>0.36</v>
      </c>
      <c r="F100" s="159">
        <v>25.14</v>
      </c>
      <c r="G100" s="152">
        <f t="shared" ref="G100" si="13">ROUND(F100*E100,2)</f>
        <v>9.0500000000000007</v>
      </c>
    </row>
    <row r="101" spans="1:7" ht="20.100000000000001" customHeight="1">
      <c r="A101" s="79"/>
      <c r="B101" s="156">
        <v>88316</v>
      </c>
      <c r="C101" s="157" t="s">
        <v>82</v>
      </c>
      <c r="D101" s="156" t="s">
        <v>11</v>
      </c>
      <c r="E101" s="158">
        <v>0.32297447280799119</v>
      </c>
      <c r="F101" s="159">
        <v>18.02</v>
      </c>
      <c r="G101" s="152">
        <f t="shared" ref="G101" si="14">ROUND(F101*E101,2)</f>
        <v>5.82</v>
      </c>
    </row>
    <row r="102" spans="1:7" ht="30">
      <c r="A102" s="79"/>
      <c r="B102" s="156">
        <v>88629</v>
      </c>
      <c r="C102" s="157" t="s">
        <v>172</v>
      </c>
      <c r="D102" s="156" t="s">
        <v>9</v>
      </c>
      <c r="E102" s="158">
        <v>1E-3</v>
      </c>
      <c r="F102" s="159">
        <v>619.19000000000005</v>
      </c>
      <c r="G102" s="152">
        <f t="shared" ref="G102" si="15">ROUND(F102*E102,2)</f>
        <v>0.62</v>
      </c>
    </row>
    <row r="103" spans="1:7">
      <c r="A103" s="73"/>
      <c r="E103" s="148">
        <v>94275</v>
      </c>
      <c r="F103" s="165" t="s">
        <v>8</v>
      </c>
      <c r="G103" s="153">
        <f>SUM(G98:G102)</f>
        <v>64.53</v>
      </c>
    </row>
    <row r="104" spans="1:7">
      <c r="A104" s="73"/>
      <c r="E104" s="168"/>
      <c r="F104" s="149"/>
      <c r="G104" s="147"/>
    </row>
    <row r="105" spans="1:7">
      <c r="A105" s="73"/>
      <c r="E105" s="168"/>
      <c r="F105" s="149"/>
      <c r="G105" s="147"/>
    </row>
    <row r="106" spans="1:7">
      <c r="A106" s="73"/>
      <c r="E106" s="168"/>
      <c r="F106" s="149"/>
      <c r="G106" s="147"/>
    </row>
    <row r="107" spans="1:7">
      <c r="A107" s="73"/>
      <c r="E107" s="168"/>
      <c r="F107" s="149"/>
      <c r="G107" s="147"/>
    </row>
    <row r="108" spans="1:7">
      <c r="A108" s="73"/>
      <c r="G108" s="74"/>
    </row>
    <row r="109" spans="1:7">
      <c r="A109" s="73"/>
      <c r="G109" s="74"/>
    </row>
    <row r="110" spans="1:7" s="100" customFormat="1" ht="15.75">
      <c r="A110" s="169" t="s">
        <v>120</v>
      </c>
      <c r="B110" s="170"/>
      <c r="C110" s="170"/>
      <c r="D110" s="171"/>
      <c r="E110" s="170"/>
      <c r="F110" s="170"/>
      <c r="G110" s="172"/>
    </row>
    <row r="111" spans="1:7" s="97" customFormat="1" ht="15.75">
      <c r="A111" s="173" t="s">
        <v>121</v>
      </c>
      <c r="B111" s="174"/>
      <c r="C111" s="174"/>
      <c r="D111" s="171"/>
      <c r="E111" s="174"/>
      <c r="F111" s="174"/>
      <c r="G111" s="175"/>
    </row>
    <row r="112" spans="1:7" s="128" customFormat="1" ht="15.75">
      <c r="A112" s="176" t="s">
        <v>122</v>
      </c>
      <c r="B112" s="177"/>
      <c r="C112" s="178"/>
      <c r="D112" s="179"/>
      <c r="E112" s="180"/>
      <c r="F112" s="160"/>
      <c r="G112" s="181"/>
    </row>
    <row r="113" spans="1:7" s="128" customFormat="1" ht="15.75">
      <c r="A113" s="176" t="s">
        <v>123</v>
      </c>
      <c r="B113" s="177"/>
      <c r="C113" s="178"/>
      <c r="D113" s="179"/>
      <c r="E113" s="180"/>
      <c r="F113" s="160"/>
      <c r="G113" s="181"/>
    </row>
    <row r="114" spans="1:7" s="128" customFormat="1" ht="16.5" thickBot="1">
      <c r="A114" s="182" t="s">
        <v>124</v>
      </c>
      <c r="B114" s="183"/>
      <c r="C114" s="184"/>
      <c r="D114" s="185"/>
      <c r="E114" s="186"/>
      <c r="F114" s="187"/>
      <c r="G114" s="188"/>
    </row>
    <row r="115" spans="1:7" s="128" customFormat="1" ht="15.75">
      <c r="C115" s="142"/>
      <c r="D115" s="143"/>
      <c r="E115" s="144"/>
      <c r="F115" s="145"/>
      <c r="G115" s="125"/>
    </row>
    <row r="116" spans="1:7" s="128" customFormat="1" ht="15.75">
      <c r="C116" s="142"/>
      <c r="D116" s="143"/>
      <c r="E116" s="144"/>
      <c r="F116" s="145"/>
      <c r="G116" s="125"/>
    </row>
  </sheetData>
  <mergeCells count="4">
    <mergeCell ref="A1:G4"/>
    <mergeCell ref="A5:G7"/>
    <mergeCell ref="A8:G8"/>
    <mergeCell ref="A9:G9"/>
  </mergeCells>
  <conditionalFormatting sqref="A11:G11">
    <cfRule type="expression" dxfId="830" priority="1037" stopIfTrue="1">
      <formula>AND($A11&lt;&gt;"COMPOSICAO",$A11&lt;&gt;"INSUMO",$A11&lt;&gt;"")</formula>
    </cfRule>
    <cfRule type="expression" dxfId="829" priority="1038" stopIfTrue="1">
      <formula>AND(OR($A11="COMPOSICAO",$A11="INSUMO",$A11&lt;&gt;""),$A11&lt;&gt;"")</formula>
    </cfRule>
  </conditionalFormatting>
  <conditionalFormatting sqref="D18">
    <cfRule type="expression" dxfId="828" priority="1035" stopIfTrue="1">
      <formula>AND($A18&lt;&gt;"COMPOSICAO",$A18&lt;&gt;"INSUMO",$A18&lt;&gt;"")</formula>
    </cfRule>
    <cfRule type="expression" dxfId="827" priority="1036" stopIfTrue="1">
      <formula>AND(OR($A18="COMPOSICAO",$A18="INSUMO",$A18&lt;&gt;""),$A18&lt;&gt;"")</formula>
    </cfRule>
  </conditionalFormatting>
  <conditionalFormatting sqref="D18">
    <cfRule type="expression" dxfId="826" priority="1033" stopIfTrue="1">
      <formula>AND($A18&lt;&gt;"COMPOSICAO",$A18&lt;&gt;"INSUMO",$A18&lt;&gt;"")</formula>
    </cfRule>
    <cfRule type="expression" dxfId="825" priority="1034" stopIfTrue="1">
      <formula>AND(OR($A18="COMPOSICAO",$A18="INSUMO",$A18&lt;&gt;""),$A18&lt;&gt;"")</formula>
    </cfRule>
  </conditionalFormatting>
  <conditionalFormatting sqref="D18:G18">
    <cfRule type="expression" dxfId="824" priority="1031" stopIfTrue="1">
      <formula>AND($A18&lt;&gt;"COMPOSICAO",$A18&lt;&gt;"INSUMO",$A18&lt;&gt;"")</formula>
    </cfRule>
    <cfRule type="expression" dxfId="823" priority="1032" stopIfTrue="1">
      <formula>AND(OR($A18="COMPOSICAO",$A18="INSUMO",$A18&lt;&gt;""),$A18&lt;&gt;"")</formula>
    </cfRule>
  </conditionalFormatting>
  <conditionalFormatting sqref="D18:G18">
    <cfRule type="expression" dxfId="822" priority="1029" stopIfTrue="1">
      <formula>AND($A18&lt;&gt;"COMPOSICAO",$A18&lt;&gt;"INSUMO",$A18&lt;&gt;"")</formula>
    </cfRule>
    <cfRule type="expression" dxfId="821" priority="1030" stopIfTrue="1">
      <formula>AND(OR($A18="COMPOSICAO",$A18="INSUMO",$A18&lt;&gt;""),$A18&lt;&gt;"")</formula>
    </cfRule>
  </conditionalFormatting>
  <conditionalFormatting sqref="C18">
    <cfRule type="expression" dxfId="820" priority="1027" stopIfTrue="1">
      <formula>AND($A18&lt;&gt;"COMPOSICAO",$A18&lt;&gt;"INSUMO",$A18&lt;&gt;"")</formula>
    </cfRule>
    <cfRule type="expression" dxfId="819" priority="1028" stopIfTrue="1">
      <formula>AND(OR($A18="COMPOSICAO",$A18="INSUMO",$A18&lt;&gt;""),$A18&lt;&gt;"")</formula>
    </cfRule>
  </conditionalFormatting>
  <conditionalFormatting sqref="C18">
    <cfRule type="expression" dxfId="818" priority="1025" stopIfTrue="1">
      <formula>AND($A18&lt;&gt;"COMPOSICAO",$A18&lt;&gt;"INSUMO",$A18&lt;&gt;"")</formula>
    </cfRule>
    <cfRule type="expression" dxfId="817" priority="1026" stopIfTrue="1">
      <formula>AND(OR($A18="COMPOSICAO",$A18="INSUMO",$A18&lt;&gt;""),$A18&lt;&gt;"")</formula>
    </cfRule>
  </conditionalFormatting>
  <conditionalFormatting sqref="C18">
    <cfRule type="expression" dxfId="816" priority="1023" stopIfTrue="1">
      <formula>AND($A18&lt;&gt;"COMPOSICAO",$A18&lt;&gt;"INSUMO",$A18&lt;&gt;"")</formula>
    </cfRule>
    <cfRule type="expression" dxfId="815" priority="1024" stopIfTrue="1">
      <formula>AND(OR($A18="COMPOSICAO",$A18="INSUMO",$A18&lt;&gt;""),$A18&lt;&gt;"")</formula>
    </cfRule>
  </conditionalFormatting>
  <conditionalFormatting sqref="C18">
    <cfRule type="expression" dxfId="814" priority="1021" stopIfTrue="1">
      <formula>AND($A18&lt;&gt;"COMPOSICAO",$A18&lt;&gt;"INSUMO",$A18&lt;&gt;"")</formula>
    </cfRule>
    <cfRule type="expression" dxfId="813" priority="1022" stopIfTrue="1">
      <formula>AND(OR($A18="COMPOSICAO",$A18="INSUMO",$A18&lt;&gt;""),$A18&lt;&gt;"")</formula>
    </cfRule>
  </conditionalFormatting>
  <conditionalFormatting sqref="A18:B18">
    <cfRule type="expression" dxfId="812" priority="1019" stopIfTrue="1">
      <formula>AND($A18&lt;&gt;"COMPOSICAO",$A18&lt;&gt;"INSUMO",$A18&lt;&gt;"")</formula>
    </cfRule>
    <cfRule type="expression" dxfId="811" priority="1020" stopIfTrue="1">
      <formula>AND(OR($A18="COMPOSICAO",$A18="INSUMO",$A18&lt;&gt;""),$A18&lt;&gt;"")</formula>
    </cfRule>
  </conditionalFormatting>
  <conditionalFormatting sqref="B18">
    <cfRule type="expression" dxfId="810" priority="1017" stopIfTrue="1">
      <formula>AND($A18&lt;&gt;"COMPOSICAO",$A18&lt;&gt;"INSUMO",$A18&lt;&gt;"")</formula>
    </cfRule>
    <cfRule type="expression" dxfId="809" priority="1018" stopIfTrue="1">
      <formula>AND(OR($A18="COMPOSICAO",$A18="INSUMO",$A18&lt;&gt;""),$A18&lt;&gt;"")</formula>
    </cfRule>
  </conditionalFormatting>
  <conditionalFormatting sqref="A18:B18">
    <cfRule type="expression" dxfId="808" priority="1015" stopIfTrue="1">
      <formula>AND($A18&lt;&gt;"COMPOSICAO",$A18&lt;&gt;"INSUMO",$A18&lt;&gt;"")</formula>
    </cfRule>
    <cfRule type="expression" dxfId="807" priority="1016" stopIfTrue="1">
      <formula>AND(OR($A18="COMPOSICAO",$A18="INSUMO",$A18&lt;&gt;""),$A18&lt;&gt;"")</formula>
    </cfRule>
  </conditionalFormatting>
  <conditionalFormatting sqref="A18:B18">
    <cfRule type="expression" dxfId="806" priority="1013" stopIfTrue="1">
      <formula>AND($A18&lt;&gt;"COMPOSICAO",$A18&lt;&gt;"INSUMO",$A18&lt;&gt;"")</formula>
    </cfRule>
    <cfRule type="expression" dxfId="805" priority="1014" stopIfTrue="1">
      <formula>AND(OR($A18="COMPOSICAO",$A18="INSUMO",$A18&lt;&gt;""),$A18&lt;&gt;"")</formula>
    </cfRule>
  </conditionalFormatting>
  <conditionalFormatting sqref="E24">
    <cfRule type="expression" dxfId="804" priority="1011" stopIfTrue="1">
      <formula>AND($A24&lt;&gt;"COMPOSICAO",$A24&lt;&gt;"INSUMO",$A24&lt;&gt;"")</formula>
    </cfRule>
    <cfRule type="expression" dxfId="803" priority="1012" stopIfTrue="1">
      <formula>AND(OR($A24="COMPOSICAO",$A24="INSUMO",$A24&lt;&gt;""),$A24&lt;&gt;"")</formula>
    </cfRule>
  </conditionalFormatting>
  <conditionalFormatting sqref="E24">
    <cfRule type="expression" dxfId="802" priority="1009" stopIfTrue="1">
      <formula>AND($A24&lt;&gt;"COMPOSICAO",$A24&lt;&gt;"INSUMO",$A24&lt;&gt;"")</formula>
    </cfRule>
    <cfRule type="expression" dxfId="801" priority="1010" stopIfTrue="1">
      <formula>AND(OR($A24="COMPOSICAO",$A24="INSUMO",$A24&lt;&gt;""),$A24&lt;&gt;"")</formula>
    </cfRule>
  </conditionalFormatting>
  <conditionalFormatting sqref="E24">
    <cfRule type="expression" dxfId="800" priority="1007" stopIfTrue="1">
      <formula>AND($A24&lt;&gt;"COMPOSICAO",$A24&lt;&gt;"INSUMO",$A24&lt;&gt;"")</formula>
    </cfRule>
    <cfRule type="expression" dxfId="799" priority="1008" stopIfTrue="1">
      <formula>AND(OR($A24="COMPOSICAO",$A24="INSUMO",$A24&lt;&gt;""),$A24&lt;&gt;"")</formula>
    </cfRule>
  </conditionalFormatting>
  <conditionalFormatting sqref="E16">
    <cfRule type="expression" dxfId="798" priority="1005" stopIfTrue="1">
      <formula>AND($A16&lt;&gt;"COMPOSICAO",$A16&lt;&gt;"INSUMO",$A16&lt;&gt;"")</formula>
    </cfRule>
    <cfRule type="expression" dxfId="797" priority="1006" stopIfTrue="1">
      <formula>AND(OR($A16="COMPOSICAO",$A16="INSUMO",$A16&lt;&gt;""),$A16&lt;&gt;"")</formula>
    </cfRule>
  </conditionalFormatting>
  <conditionalFormatting sqref="A40:B40">
    <cfRule type="expression" dxfId="796" priority="1003" stopIfTrue="1">
      <formula>AND($A40&lt;&gt;"COMPOSICAO",$A40&lt;&gt;"INSUMO",$A40&lt;&gt;"")</formula>
    </cfRule>
    <cfRule type="expression" dxfId="795" priority="1004" stopIfTrue="1">
      <formula>AND(OR($A40="COMPOSICAO",$A40="INSUMO",$A40&lt;&gt;""),$A40&lt;&gt;"")</formula>
    </cfRule>
  </conditionalFormatting>
  <conditionalFormatting sqref="B40">
    <cfRule type="expression" dxfId="794" priority="1001" stopIfTrue="1">
      <formula>AND($A40&lt;&gt;"COMPOSICAO",$A40&lt;&gt;"INSUMO",$A40&lt;&gt;"")</formula>
    </cfRule>
    <cfRule type="expression" dxfId="793" priority="1002" stopIfTrue="1">
      <formula>AND(OR($A40="COMPOSICAO",$A40="INSUMO",$A40&lt;&gt;""),$A40&lt;&gt;"")</formula>
    </cfRule>
  </conditionalFormatting>
  <conditionalFormatting sqref="A40:B40">
    <cfRule type="expression" dxfId="792" priority="999" stopIfTrue="1">
      <formula>AND($A40&lt;&gt;"COMPOSICAO",$A40&lt;&gt;"INSUMO",$A40&lt;&gt;"")</formula>
    </cfRule>
    <cfRule type="expression" dxfId="791" priority="1000" stopIfTrue="1">
      <formula>AND(OR($A40="COMPOSICAO",$A40="INSUMO",$A40&lt;&gt;""),$A40&lt;&gt;"")</formula>
    </cfRule>
  </conditionalFormatting>
  <conditionalFormatting sqref="A40:B40">
    <cfRule type="expression" dxfId="790" priority="997" stopIfTrue="1">
      <formula>AND($A40&lt;&gt;"COMPOSICAO",$A40&lt;&gt;"INSUMO",$A40&lt;&gt;"")</formula>
    </cfRule>
    <cfRule type="expression" dxfId="789" priority="998" stopIfTrue="1">
      <formula>AND(OR($A40="COMPOSICAO",$A40="INSUMO",$A40&lt;&gt;""),$A40&lt;&gt;"")</formula>
    </cfRule>
  </conditionalFormatting>
  <conditionalFormatting sqref="B40">
    <cfRule type="expression" dxfId="788" priority="995" stopIfTrue="1">
      <formula>AND($A40&lt;&gt;"COMPOSICAO",$A40&lt;&gt;"INSUMO",$A40&lt;&gt;"")</formula>
    </cfRule>
    <cfRule type="expression" dxfId="787" priority="996" stopIfTrue="1">
      <formula>AND(OR($A40="COMPOSICAO",$A40="INSUMO",$A40&lt;&gt;""),$A40&lt;&gt;"")</formula>
    </cfRule>
  </conditionalFormatting>
  <conditionalFormatting sqref="B40">
    <cfRule type="expression" dxfId="786" priority="993" stopIfTrue="1">
      <formula>AND($A40&lt;&gt;"COMPOSICAO",$A40&lt;&gt;"INSUMO",$A40&lt;&gt;"")</formula>
    </cfRule>
    <cfRule type="expression" dxfId="785" priority="994" stopIfTrue="1">
      <formula>AND(OR($A40="COMPOSICAO",$A40="INSUMO",$A40&lt;&gt;""),$A40&lt;&gt;"")</formula>
    </cfRule>
  </conditionalFormatting>
  <conditionalFormatting sqref="B40">
    <cfRule type="expression" dxfId="784" priority="991" stopIfTrue="1">
      <formula>AND($A40&lt;&gt;"COMPOSICAO",$A40&lt;&gt;"INSUMO",$A40&lt;&gt;"")</formula>
    </cfRule>
    <cfRule type="expression" dxfId="783" priority="992" stopIfTrue="1">
      <formula>AND(OR($A40="COMPOSICAO",$A40="INSUMO",$A40&lt;&gt;""),$A40&lt;&gt;"")</formula>
    </cfRule>
  </conditionalFormatting>
  <conditionalFormatting sqref="B40">
    <cfRule type="expression" dxfId="782" priority="989" stopIfTrue="1">
      <formula>AND($A40&lt;&gt;"COMPOSICAO",$A40&lt;&gt;"INSUMO",$A40&lt;&gt;"")</formula>
    </cfRule>
    <cfRule type="expression" dxfId="781" priority="990" stopIfTrue="1">
      <formula>AND(OR($A40="COMPOSICAO",$A40="INSUMO",$A40&lt;&gt;""),$A40&lt;&gt;"")</formula>
    </cfRule>
  </conditionalFormatting>
  <conditionalFormatting sqref="C40">
    <cfRule type="expression" dxfId="780" priority="987" stopIfTrue="1">
      <formula>AND($A40&lt;&gt;"COMPOSICAO",$A40&lt;&gt;"INSUMO",$A40&lt;&gt;"")</formula>
    </cfRule>
    <cfRule type="expression" dxfId="779" priority="988" stopIfTrue="1">
      <formula>AND(OR($A40="COMPOSICAO",$A40="INSUMO",$A40&lt;&gt;""),$A40&lt;&gt;"")</formula>
    </cfRule>
  </conditionalFormatting>
  <conditionalFormatting sqref="C40">
    <cfRule type="expression" dxfId="778" priority="985" stopIfTrue="1">
      <formula>AND($A40&lt;&gt;"COMPOSICAO",$A40&lt;&gt;"INSUMO",$A40&lt;&gt;"")</formula>
    </cfRule>
    <cfRule type="expression" dxfId="777" priority="986" stopIfTrue="1">
      <formula>AND(OR($A40="COMPOSICAO",$A40="INSUMO",$A40&lt;&gt;""),$A40&lt;&gt;"")</formula>
    </cfRule>
  </conditionalFormatting>
  <conditionalFormatting sqref="C40">
    <cfRule type="expression" dxfId="776" priority="983" stopIfTrue="1">
      <formula>AND($A40&lt;&gt;"COMPOSICAO",$A40&lt;&gt;"INSUMO",$A40&lt;&gt;"")</formula>
    </cfRule>
    <cfRule type="expression" dxfId="775" priority="984" stopIfTrue="1">
      <formula>AND(OR($A40="COMPOSICAO",$A40="INSUMO",$A40&lt;&gt;""),$A40&lt;&gt;"")</formula>
    </cfRule>
  </conditionalFormatting>
  <conditionalFormatting sqref="C40">
    <cfRule type="expression" dxfId="774" priority="981" stopIfTrue="1">
      <formula>AND($A40&lt;&gt;"COMPOSICAO",$A40&lt;&gt;"INSUMO",$A40&lt;&gt;"")</formula>
    </cfRule>
    <cfRule type="expression" dxfId="773" priority="982" stopIfTrue="1">
      <formula>AND(OR($A40="COMPOSICAO",$A40="INSUMO",$A40&lt;&gt;""),$A40&lt;&gt;"")</formula>
    </cfRule>
  </conditionalFormatting>
  <conditionalFormatting sqref="D40">
    <cfRule type="expression" dxfId="772" priority="979" stopIfTrue="1">
      <formula>AND($A40&lt;&gt;"COMPOSICAO",$A40&lt;&gt;"INSUMO",$A40&lt;&gt;"")</formula>
    </cfRule>
    <cfRule type="expression" dxfId="771" priority="980" stopIfTrue="1">
      <formula>AND(OR($A40="COMPOSICAO",$A40="INSUMO",$A40&lt;&gt;""),$A40&lt;&gt;"")</formula>
    </cfRule>
  </conditionalFormatting>
  <conditionalFormatting sqref="D40">
    <cfRule type="expression" dxfId="770" priority="977" stopIfTrue="1">
      <formula>AND($A40&lt;&gt;"COMPOSICAO",$A40&lt;&gt;"INSUMO",$A40&lt;&gt;"")</formula>
    </cfRule>
    <cfRule type="expression" dxfId="769" priority="978" stopIfTrue="1">
      <formula>AND(OR($A40="COMPOSICAO",$A40="INSUMO",$A40&lt;&gt;""),$A40&lt;&gt;"")</formula>
    </cfRule>
  </conditionalFormatting>
  <conditionalFormatting sqref="D40">
    <cfRule type="expression" dxfId="768" priority="975" stopIfTrue="1">
      <formula>AND($A40&lt;&gt;"COMPOSICAO",$A40&lt;&gt;"INSUMO",$A40&lt;&gt;"")</formula>
    </cfRule>
    <cfRule type="expression" dxfId="767" priority="976" stopIfTrue="1">
      <formula>AND(OR($A40="COMPOSICAO",$A40="INSUMO",$A40&lt;&gt;""),$A40&lt;&gt;"")</formula>
    </cfRule>
  </conditionalFormatting>
  <conditionalFormatting sqref="D40">
    <cfRule type="expression" dxfId="766" priority="973" stopIfTrue="1">
      <formula>AND($A40&lt;&gt;"COMPOSICAO",$A40&lt;&gt;"INSUMO",$A40&lt;&gt;"")</formula>
    </cfRule>
    <cfRule type="expression" dxfId="765" priority="974" stopIfTrue="1">
      <formula>AND(OR($A40="COMPOSICAO",$A40="INSUMO",$A40&lt;&gt;""),$A40&lt;&gt;"")</formula>
    </cfRule>
  </conditionalFormatting>
  <conditionalFormatting sqref="E40:G40">
    <cfRule type="expression" dxfId="764" priority="971" stopIfTrue="1">
      <formula>AND($A40&lt;&gt;"COMPOSICAO",$A40&lt;&gt;"INSUMO",$A40&lt;&gt;"")</formula>
    </cfRule>
    <cfRule type="expression" dxfId="763" priority="972" stopIfTrue="1">
      <formula>AND(OR($A40="COMPOSICAO",$A40="INSUMO",$A40&lt;&gt;""),$A40&lt;&gt;"")</formula>
    </cfRule>
  </conditionalFormatting>
  <conditionalFormatting sqref="E40:G40">
    <cfRule type="expression" dxfId="762" priority="969" stopIfTrue="1">
      <formula>AND($A40&lt;&gt;"COMPOSICAO",$A40&lt;&gt;"INSUMO",$A40&lt;&gt;"")</formula>
    </cfRule>
    <cfRule type="expression" dxfId="761" priority="970" stopIfTrue="1">
      <formula>AND(OR($A40="COMPOSICAO",$A40="INSUMO",$A40&lt;&gt;""),$A40&lt;&gt;"")</formula>
    </cfRule>
  </conditionalFormatting>
  <conditionalFormatting sqref="E44 E104:E107">
    <cfRule type="expression" dxfId="760" priority="967" stopIfTrue="1">
      <formula>AND($A44&lt;&gt;"COMPOSICAO",$A44&lt;&gt;"INSUMO",$A44&lt;&gt;"")</formula>
    </cfRule>
    <cfRule type="expression" dxfId="759" priority="968" stopIfTrue="1">
      <formula>AND(OR($A44="COMPOSICAO",$A44="INSUMO",$A44&lt;&gt;""),$A44&lt;&gt;"")</formula>
    </cfRule>
  </conditionalFormatting>
  <conditionalFormatting sqref="E44 E104:E107">
    <cfRule type="expression" dxfId="758" priority="965" stopIfTrue="1">
      <formula>AND($A44&lt;&gt;"COMPOSICAO",$A44&lt;&gt;"INSUMO",$A44&lt;&gt;"")</formula>
    </cfRule>
    <cfRule type="expression" dxfId="757" priority="966" stopIfTrue="1">
      <formula>AND(OR($A44="COMPOSICAO",$A44="INSUMO",$A44&lt;&gt;""),$A44&lt;&gt;"")</formula>
    </cfRule>
  </conditionalFormatting>
  <conditionalFormatting sqref="E44 E104:E107">
    <cfRule type="expression" dxfId="756" priority="963" stopIfTrue="1">
      <formula>AND($A44&lt;&gt;"COMPOSICAO",$A44&lt;&gt;"INSUMO",$A44&lt;&gt;"")</formula>
    </cfRule>
    <cfRule type="expression" dxfId="755" priority="964" stopIfTrue="1">
      <formula>AND(OR($A44="COMPOSICAO",$A44="INSUMO",$A44&lt;&gt;""),$A44&lt;&gt;"")</formula>
    </cfRule>
  </conditionalFormatting>
  <conditionalFormatting sqref="E44 E104:E107">
    <cfRule type="expression" dxfId="754" priority="961" stopIfTrue="1">
      <formula>AND($A44&lt;&gt;"COMPOSICAO",$A44&lt;&gt;"INSUMO",$A44&lt;&gt;"")</formula>
    </cfRule>
    <cfRule type="expression" dxfId="753" priority="962" stopIfTrue="1">
      <formula>AND(OR($A44="COMPOSICAO",$A44="INSUMO",$A44&lt;&gt;""),$A44&lt;&gt;"")</formula>
    </cfRule>
  </conditionalFormatting>
  <conditionalFormatting sqref="E44 E104:E107">
    <cfRule type="expression" dxfId="752" priority="959" stopIfTrue="1">
      <formula>AND($A44&lt;&gt;"COMPOSICAO",$A44&lt;&gt;"INSUMO",$A44&lt;&gt;"")</formula>
    </cfRule>
    <cfRule type="expression" dxfId="751" priority="960" stopIfTrue="1">
      <formula>AND(OR($A44="COMPOSICAO",$A44="INSUMO",$A44&lt;&gt;""),$A44&lt;&gt;"")</formula>
    </cfRule>
  </conditionalFormatting>
  <conditionalFormatting sqref="E44 E104:E107">
    <cfRule type="expression" dxfId="750" priority="957" stopIfTrue="1">
      <formula>AND($A44&lt;&gt;"COMPOSICAO",$A44&lt;&gt;"INSUMO",$A44&lt;&gt;"")</formula>
    </cfRule>
    <cfRule type="expression" dxfId="749" priority="958" stopIfTrue="1">
      <formula>AND(OR($A44="COMPOSICAO",$A44="INSUMO",$A44&lt;&gt;""),$A44&lt;&gt;"")</formula>
    </cfRule>
  </conditionalFormatting>
  <conditionalFormatting sqref="E44 E104:E107">
    <cfRule type="expression" dxfId="748" priority="955" stopIfTrue="1">
      <formula>AND($A44&lt;&gt;"COMPOSICAO",$A44&lt;&gt;"INSUMO",$A44&lt;&gt;"")</formula>
    </cfRule>
    <cfRule type="expression" dxfId="747" priority="956" stopIfTrue="1">
      <formula>AND(OR($A44="COMPOSICAO",$A44="INSUMO",$A44&lt;&gt;""),$A44&lt;&gt;"")</formula>
    </cfRule>
  </conditionalFormatting>
  <conditionalFormatting sqref="E44 E104:E107">
    <cfRule type="expression" dxfId="746" priority="953" stopIfTrue="1">
      <formula>AND($A44&lt;&gt;"COMPOSICAO",$A44&lt;&gt;"INSUMO",$A44&lt;&gt;"")</formula>
    </cfRule>
    <cfRule type="expression" dxfId="745" priority="954" stopIfTrue="1">
      <formula>AND(OR($A44="COMPOSICAO",$A44="INSUMO",$A44&lt;&gt;""),$A44&lt;&gt;"")</formula>
    </cfRule>
  </conditionalFormatting>
  <conditionalFormatting sqref="E44 E104:E107">
    <cfRule type="expression" dxfId="744" priority="951" stopIfTrue="1">
      <formula>AND($A44&lt;&gt;"COMPOSICAO",$A44&lt;&gt;"INSUMO",$A44&lt;&gt;"")</formula>
    </cfRule>
    <cfRule type="expression" dxfId="743" priority="952" stopIfTrue="1">
      <formula>AND(OR($A44="COMPOSICAO",$A44="INSUMO",$A44&lt;&gt;""),$A44&lt;&gt;"")</formula>
    </cfRule>
  </conditionalFormatting>
  <conditionalFormatting sqref="E44 E104:E107">
    <cfRule type="expression" dxfId="742" priority="949" stopIfTrue="1">
      <formula>AND($A44&lt;&gt;"COMPOSICAO",$A44&lt;&gt;"INSUMO",$A44&lt;&gt;"")</formula>
    </cfRule>
    <cfRule type="expression" dxfId="741" priority="950" stopIfTrue="1">
      <formula>AND(OR($A44="COMPOSICAO",$A44="INSUMO",$A44&lt;&gt;""),$A44&lt;&gt;"")</formula>
    </cfRule>
  </conditionalFormatting>
  <conditionalFormatting sqref="E44 E104:E107">
    <cfRule type="expression" dxfId="740" priority="947" stopIfTrue="1">
      <formula>AND($A44&lt;&gt;"COMPOSICAO",$A44&lt;&gt;"INSUMO",$A44&lt;&gt;"")</formula>
    </cfRule>
    <cfRule type="expression" dxfId="739" priority="948" stopIfTrue="1">
      <formula>AND(OR($A44="COMPOSICAO",$A44="INSUMO",$A44&lt;&gt;""),$A44&lt;&gt;"")</formula>
    </cfRule>
  </conditionalFormatting>
  <conditionalFormatting sqref="E40:G40">
    <cfRule type="expression" dxfId="738" priority="945" stopIfTrue="1">
      <formula>AND($A40&lt;&gt;"COMPOSICAO",$A40&lt;&gt;"INSUMO",$A40&lt;&gt;"")</formula>
    </cfRule>
    <cfRule type="expression" dxfId="737" priority="946" stopIfTrue="1">
      <formula>AND(OR($A40="COMPOSICAO",$A40="INSUMO",$A40&lt;&gt;""),$A40&lt;&gt;"")</formula>
    </cfRule>
  </conditionalFormatting>
  <conditionalFormatting sqref="E40:G40">
    <cfRule type="expression" dxfId="736" priority="943" stopIfTrue="1">
      <formula>AND($A40&lt;&gt;"COMPOSICAO",$A40&lt;&gt;"INSUMO",$A40&lt;&gt;"")</formula>
    </cfRule>
    <cfRule type="expression" dxfId="735" priority="944" stopIfTrue="1">
      <formula>AND(OR($A40="COMPOSICAO",$A40="INSUMO",$A40&lt;&gt;""),$A40&lt;&gt;"")</formula>
    </cfRule>
  </conditionalFormatting>
  <conditionalFormatting sqref="D40">
    <cfRule type="expression" dxfId="734" priority="941" stopIfTrue="1">
      <formula>AND($A40&lt;&gt;"COMPOSICAO",$A40&lt;&gt;"INSUMO",$A40&lt;&gt;"")</formula>
    </cfRule>
    <cfRule type="expression" dxfId="733" priority="942" stopIfTrue="1">
      <formula>AND(OR($A40="COMPOSICAO",$A40="INSUMO",$A40&lt;&gt;""),$A40&lt;&gt;"")</formula>
    </cfRule>
  </conditionalFormatting>
  <conditionalFormatting sqref="D40">
    <cfRule type="expression" dxfId="732" priority="939" stopIfTrue="1">
      <formula>AND($A40&lt;&gt;"COMPOSICAO",$A40&lt;&gt;"INSUMO",$A40&lt;&gt;"")</formula>
    </cfRule>
    <cfRule type="expression" dxfId="731" priority="940" stopIfTrue="1">
      <formula>AND(OR($A40="COMPOSICAO",$A40="INSUMO",$A40&lt;&gt;""),$A40&lt;&gt;"")</formula>
    </cfRule>
  </conditionalFormatting>
  <conditionalFormatting sqref="D40:G40">
    <cfRule type="expression" dxfId="730" priority="937" stopIfTrue="1">
      <formula>AND($A40&lt;&gt;"COMPOSICAO",$A40&lt;&gt;"INSUMO",$A40&lt;&gt;"")</formula>
    </cfRule>
    <cfRule type="expression" dxfId="729" priority="938" stopIfTrue="1">
      <formula>AND(OR($A40="COMPOSICAO",$A40="INSUMO",$A40&lt;&gt;""),$A40&lt;&gt;"")</formula>
    </cfRule>
  </conditionalFormatting>
  <conditionalFormatting sqref="D40:G40">
    <cfRule type="expression" dxfId="728" priority="935" stopIfTrue="1">
      <formula>AND($A40&lt;&gt;"COMPOSICAO",$A40&lt;&gt;"INSUMO",$A40&lt;&gt;"")</formula>
    </cfRule>
    <cfRule type="expression" dxfId="727" priority="936" stopIfTrue="1">
      <formula>AND(OR($A40="COMPOSICAO",$A40="INSUMO",$A40&lt;&gt;""),$A40&lt;&gt;"")</formula>
    </cfRule>
  </conditionalFormatting>
  <conditionalFormatting sqref="C40">
    <cfRule type="expression" dxfId="726" priority="933" stopIfTrue="1">
      <formula>AND($A40&lt;&gt;"COMPOSICAO",$A40&lt;&gt;"INSUMO",$A40&lt;&gt;"")</formula>
    </cfRule>
    <cfRule type="expression" dxfId="725" priority="934" stopIfTrue="1">
      <formula>AND(OR($A40="COMPOSICAO",$A40="INSUMO",$A40&lt;&gt;""),$A40&lt;&gt;"")</formula>
    </cfRule>
  </conditionalFormatting>
  <conditionalFormatting sqref="C40">
    <cfRule type="expression" dxfId="724" priority="931" stopIfTrue="1">
      <formula>AND($A40&lt;&gt;"COMPOSICAO",$A40&lt;&gt;"INSUMO",$A40&lt;&gt;"")</formula>
    </cfRule>
    <cfRule type="expression" dxfId="723" priority="932" stopIfTrue="1">
      <formula>AND(OR($A40="COMPOSICAO",$A40="INSUMO",$A40&lt;&gt;""),$A40&lt;&gt;"")</formula>
    </cfRule>
  </conditionalFormatting>
  <conditionalFormatting sqref="C40">
    <cfRule type="expression" dxfId="722" priority="929" stopIfTrue="1">
      <formula>AND($A40&lt;&gt;"COMPOSICAO",$A40&lt;&gt;"INSUMO",$A40&lt;&gt;"")</formula>
    </cfRule>
    <cfRule type="expression" dxfId="721" priority="930" stopIfTrue="1">
      <formula>AND(OR($A40="COMPOSICAO",$A40="INSUMO",$A40&lt;&gt;""),$A40&lt;&gt;"")</formula>
    </cfRule>
  </conditionalFormatting>
  <conditionalFormatting sqref="C40">
    <cfRule type="expression" dxfId="720" priority="927" stopIfTrue="1">
      <formula>AND($A40&lt;&gt;"COMPOSICAO",$A40&lt;&gt;"INSUMO",$A40&lt;&gt;"")</formula>
    </cfRule>
    <cfRule type="expression" dxfId="719" priority="928" stopIfTrue="1">
      <formula>AND(OR($A40="COMPOSICAO",$A40="INSUMO",$A40&lt;&gt;""),$A40&lt;&gt;"")</formula>
    </cfRule>
  </conditionalFormatting>
  <conditionalFormatting sqref="A40:B40">
    <cfRule type="expression" dxfId="718" priority="925" stopIfTrue="1">
      <formula>AND($A40&lt;&gt;"COMPOSICAO",$A40&lt;&gt;"INSUMO",$A40&lt;&gt;"")</formula>
    </cfRule>
    <cfRule type="expression" dxfId="717" priority="926" stopIfTrue="1">
      <formula>AND(OR($A40="COMPOSICAO",$A40="INSUMO",$A40&lt;&gt;""),$A40&lt;&gt;"")</formula>
    </cfRule>
  </conditionalFormatting>
  <conditionalFormatting sqref="B40">
    <cfRule type="expression" dxfId="716" priority="923" stopIfTrue="1">
      <formula>AND($A40&lt;&gt;"COMPOSICAO",$A40&lt;&gt;"INSUMO",$A40&lt;&gt;"")</formula>
    </cfRule>
    <cfRule type="expression" dxfId="715" priority="924" stopIfTrue="1">
      <formula>AND(OR($A40="COMPOSICAO",$A40="INSUMO",$A40&lt;&gt;""),$A40&lt;&gt;"")</formula>
    </cfRule>
  </conditionalFormatting>
  <conditionalFormatting sqref="A40:B40">
    <cfRule type="expression" dxfId="714" priority="921" stopIfTrue="1">
      <formula>AND($A40&lt;&gt;"COMPOSICAO",$A40&lt;&gt;"INSUMO",$A40&lt;&gt;"")</formula>
    </cfRule>
    <cfRule type="expression" dxfId="713" priority="922" stopIfTrue="1">
      <formula>AND(OR($A40="COMPOSICAO",$A40="INSUMO",$A40&lt;&gt;""),$A40&lt;&gt;"")</formula>
    </cfRule>
  </conditionalFormatting>
  <conditionalFormatting sqref="A40:B40">
    <cfRule type="expression" dxfId="712" priority="919" stopIfTrue="1">
      <formula>AND($A40&lt;&gt;"COMPOSICAO",$A40&lt;&gt;"INSUMO",$A40&lt;&gt;"")</formula>
    </cfRule>
    <cfRule type="expression" dxfId="711" priority="920" stopIfTrue="1">
      <formula>AND(OR($A40="COMPOSICAO",$A40="INSUMO",$A40&lt;&gt;""),$A40&lt;&gt;"")</formula>
    </cfRule>
  </conditionalFormatting>
  <conditionalFormatting sqref="E18">
    <cfRule type="expression" dxfId="710" priority="745" stopIfTrue="1">
      <formula>AND($A18&lt;&gt;"COMPOSICAO",$A18&lt;&gt;"INSUMO",$A18&lt;&gt;"")</formula>
    </cfRule>
    <cfRule type="expression" dxfId="709" priority="746" stopIfTrue="1">
      <formula>AND(OR($A18="COMPOSICAO",$A18="INSUMO",$A18&lt;&gt;""),$A18&lt;&gt;"")</formula>
    </cfRule>
  </conditionalFormatting>
  <conditionalFormatting sqref="E40">
    <cfRule type="expression" dxfId="708" priority="743" stopIfTrue="1">
      <formula>AND($A40&lt;&gt;"COMPOSICAO",$A40&lt;&gt;"INSUMO",$A40&lt;&gt;"")</formula>
    </cfRule>
    <cfRule type="expression" dxfId="707" priority="744" stopIfTrue="1">
      <formula>AND(OR($A40="COMPOSICAO",$A40="INSUMO",$A40&lt;&gt;""),$A40&lt;&gt;"")</formula>
    </cfRule>
  </conditionalFormatting>
  <conditionalFormatting sqref="A26:B26">
    <cfRule type="expression" dxfId="706" priority="705" stopIfTrue="1">
      <formula>AND($A26&lt;&gt;"COMPOSICAO",$A26&lt;&gt;"INSUMO",$A26&lt;&gt;"")</formula>
    </cfRule>
    <cfRule type="expression" dxfId="705" priority="706" stopIfTrue="1">
      <formula>AND(OR($A26="COMPOSICAO",$A26="INSUMO",$A26&lt;&gt;""),$A26&lt;&gt;"")</formula>
    </cfRule>
  </conditionalFormatting>
  <conditionalFormatting sqref="B26">
    <cfRule type="expression" dxfId="704" priority="703" stopIfTrue="1">
      <formula>AND($A26&lt;&gt;"COMPOSICAO",$A26&lt;&gt;"INSUMO",$A26&lt;&gt;"")</formula>
    </cfRule>
    <cfRule type="expression" dxfId="703" priority="704" stopIfTrue="1">
      <formula>AND(OR($A26="COMPOSICAO",$A26="INSUMO",$A26&lt;&gt;""),$A26&lt;&gt;"")</formula>
    </cfRule>
  </conditionalFormatting>
  <conditionalFormatting sqref="A26:B26">
    <cfRule type="expression" dxfId="702" priority="701" stopIfTrue="1">
      <formula>AND($A26&lt;&gt;"COMPOSICAO",$A26&lt;&gt;"INSUMO",$A26&lt;&gt;"")</formula>
    </cfRule>
    <cfRule type="expression" dxfId="701" priority="702" stopIfTrue="1">
      <formula>AND(OR($A26="COMPOSICAO",$A26="INSUMO",$A26&lt;&gt;""),$A26&lt;&gt;"")</formula>
    </cfRule>
  </conditionalFormatting>
  <conditionalFormatting sqref="A26:B26">
    <cfRule type="expression" dxfId="700" priority="699" stopIfTrue="1">
      <formula>AND($A26&lt;&gt;"COMPOSICAO",$A26&lt;&gt;"INSUMO",$A26&lt;&gt;"")</formula>
    </cfRule>
    <cfRule type="expression" dxfId="699" priority="700" stopIfTrue="1">
      <formula>AND(OR($A26="COMPOSICAO",$A26="INSUMO",$A26&lt;&gt;""),$A26&lt;&gt;"")</formula>
    </cfRule>
  </conditionalFormatting>
  <conditionalFormatting sqref="B26">
    <cfRule type="expression" dxfId="698" priority="697" stopIfTrue="1">
      <formula>AND($A26&lt;&gt;"COMPOSICAO",$A26&lt;&gt;"INSUMO",$A26&lt;&gt;"")</formula>
    </cfRule>
    <cfRule type="expression" dxfId="697" priority="698" stopIfTrue="1">
      <formula>AND(OR($A26="COMPOSICAO",$A26="INSUMO",$A26&lt;&gt;""),$A26&lt;&gt;"")</formula>
    </cfRule>
  </conditionalFormatting>
  <conditionalFormatting sqref="B26">
    <cfRule type="expression" dxfId="696" priority="695" stopIfTrue="1">
      <formula>AND($A26&lt;&gt;"COMPOSICAO",$A26&lt;&gt;"INSUMO",$A26&lt;&gt;"")</formula>
    </cfRule>
    <cfRule type="expression" dxfId="695" priority="696" stopIfTrue="1">
      <formula>AND(OR($A26="COMPOSICAO",$A26="INSUMO",$A26&lt;&gt;""),$A26&lt;&gt;"")</formula>
    </cfRule>
  </conditionalFormatting>
  <conditionalFormatting sqref="B26">
    <cfRule type="expression" dxfId="694" priority="693" stopIfTrue="1">
      <formula>AND($A26&lt;&gt;"COMPOSICAO",$A26&lt;&gt;"INSUMO",$A26&lt;&gt;"")</formula>
    </cfRule>
    <cfRule type="expression" dxfId="693" priority="694" stopIfTrue="1">
      <formula>AND(OR($A26="COMPOSICAO",$A26="INSUMO",$A26&lt;&gt;""),$A26&lt;&gt;"")</formula>
    </cfRule>
  </conditionalFormatting>
  <conditionalFormatting sqref="B26">
    <cfRule type="expression" dxfId="692" priority="691" stopIfTrue="1">
      <formula>AND($A26&lt;&gt;"COMPOSICAO",$A26&lt;&gt;"INSUMO",$A26&lt;&gt;"")</formula>
    </cfRule>
    <cfRule type="expression" dxfId="691" priority="692" stopIfTrue="1">
      <formula>AND(OR($A26="COMPOSICAO",$A26="INSUMO",$A26&lt;&gt;""),$A26&lt;&gt;"")</formula>
    </cfRule>
  </conditionalFormatting>
  <conditionalFormatting sqref="C26">
    <cfRule type="expression" dxfId="690" priority="689" stopIfTrue="1">
      <formula>AND($A26&lt;&gt;"COMPOSICAO",$A26&lt;&gt;"INSUMO",$A26&lt;&gt;"")</formula>
    </cfRule>
    <cfRule type="expression" dxfId="689" priority="690" stopIfTrue="1">
      <formula>AND(OR($A26="COMPOSICAO",$A26="INSUMO",$A26&lt;&gt;""),$A26&lt;&gt;"")</formula>
    </cfRule>
  </conditionalFormatting>
  <conditionalFormatting sqref="C26">
    <cfRule type="expression" dxfId="688" priority="687" stopIfTrue="1">
      <formula>AND($A26&lt;&gt;"COMPOSICAO",$A26&lt;&gt;"INSUMO",$A26&lt;&gt;"")</formula>
    </cfRule>
    <cfRule type="expression" dxfId="687" priority="688" stopIfTrue="1">
      <formula>AND(OR($A26="COMPOSICAO",$A26="INSUMO",$A26&lt;&gt;""),$A26&lt;&gt;"")</formula>
    </cfRule>
  </conditionalFormatting>
  <conditionalFormatting sqref="C26">
    <cfRule type="expression" dxfId="686" priority="685" stopIfTrue="1">
      <formula>AND($A26&lt;&gt;"COMPOSICAO",$A26&lt;&gt;"INSUMO",$A26&lt;&gt;"")</formula>
    </cfRule>
    <cfRule type="expression" dxfId="685" priority="686" stopIfTrue="1">
      <formula>AND(OR($A26="COMPOSICAO",$A26="INSUMO",$A26&lt;&gt;""),$A26&lt;&gt;"")</formula>
    </cfRule>
  </conditionalFormatting>
  <conditionalFormatting sqref="C26">
    <cfRule type="expression" dxfId="684" priority="683" stopIfTrue="1">
      <formula>AND($A26&lt;&gt;"COMPOSICAO",$A26&lt;&gt;"INSUMO",$A26&lt;&gt;"")</formula>
    </cfRule>
    <cfRule type="expression" dxfId="683" priority="684" stopIfTrue="1">
      <formula>AND(OR($A26="COMPOSICAO",$A26="INSUMO",$A26&lt;&gt;""),$A26&lt;&gt;"")</formula>
    </cfRule>
  </conditionalFormatting>
  <conditionalFormatting sqref="D26">
    <cfRule type="expression" dxfId="682" priority="681" stopIfTrue="1">
      <formula>AND($A26&lt;&gt;"COMPOSICAO",$A26&lt;&gt;"INSUMO",$A26&lt;&gt;"")</formula>
    </cfRule>
    <cfRule type="expression" dxfId="681" priority="682" stopIfTrue="1">
      <formula>AND(OR($A26="COMPOSICAO",$A26="INSUMO",$A26&lt;&gt;""),$A26&lt;&gt;"")</formula>
    </cfRule>
  </conditionalFormatting>
  <conditionalFormatting sqref="D26">
    <cfRule type="expression" dxfId="680" priority="679" stopIfTrue="1">
      <formula>AND($A26&lt;&gt;"COMPOSICAO",$A26&lt;&gt;"INSUMO",$A26&lt;&gt;"")</formula>
    </cfRule>
    <cfRule type="expression" dxfId="679" priority="680" stopIfTrue="1">
      <formula>AND(OR($A26="COMPOSICAO",$A26="INSUMO",$A26&lt;&gt;""),$A26&lt;&gt;"")</formula>
    </cfRule>
  </conditionalFormatting>
  <conditionalFormatting sqref="D26">
    <cfRule type="expression" dxfId="678" priority="677" stopIfTrue="1">
      <formula>AND($A26&lt;&gt;"COMPOSICAO",$A26&lt;&gt;"INSUMO",$A26&lt;&gt;"")</formula>
    </cfRule>
    <cfRule type="expression" dxfId="677" priority="678" stopIfTrue="1">
      <formula>AND(OR($A26="COMPOSICAO",$A26="INSUMO",$A26&lt;&gt;""),$A26&lt;&gt;"")</formula>
    </cfRule>
  </conditionalFormatting>
  <conditionalFormatting sqref="D26">
    <cfRule type="expression" dxfId="676" priority="675" stopIfTrue="1">
      <formula>AND($A26&lt;&gt;"COMPOSICAO",$A26&lt;&gt;"INSUMO",$A26&lt;&gt;"")</formula>
    </cfRule>
    <cfRule type="expression" dxfId="675" priority="676" stopIfTrue="1">
      <formula>AND(OR($A26="COMPOSICAO",$A26="INSUMO",$A26&lt;&gt;""),$A26&lt;&gt;"")</formula>
    </cfRule>
  </conditionalFormatting>
  <conditionalFormatting sqref="E26:G26">
    <cfRule type="expression" dxfId="674" priority="673" stopIfTrue="1">
      <formula>AND($A26&lt;&gt;"COMPOSICAO",$A26&lt;&gt;"INSUMO",$A26&lt;&gt;"")</formula>
    </cfRule>
    <cfRule type="expression" dxfId="673" priority="674" stopIfTrue="1">
      <formula>AND(OR($A26="COMPOSICAO",$A26="INSUMO",$A26&lt;&gt;""),$A26&lt;&gt;"")</formula>
    </cfRule>
  </conditionalFormatting>
  <conditionalFormatting sqref="E26:G26">
    <cfRule type="expression" dxfId="672" priority="671" stopIfTrue="1">
      <formula>AND($A26&lt;&gt;"COMPOSICAO",$A26&lt;&gt;"INSUMO",$A26&lt;&gt;"")</formula>
    </cfRule>
    <cfRule type="expression" dxfId="671" priority="672" stopIfTrue="1">
      <formula>AND(OR($A26="COMPOSICAO",$A26="INSUMO",$A26&lt;&gt;""),$A26&lt;&gt;"")</formula>
    </cfRule>
  </conditionalFormatting>
  <conditionalFormatting sqref="E28 E33 E38">
    <cfRule type="expression" dxfId="670" priority="669" stopIfTrue="1">
      <formula>AND($A28&lt;&gt;"COMPOSICAO",$A28&lt;&gt;"INSUMO",$A28&lt;&gt;"")</formula>
    </cfRule>
    <cfRule type="expression" dxfId="669" priority="670" stopIfTrue="1">
      <formula>AND(OR($A28="COMPOSICAO",$A28="INSUMO",$A28&lt;&gt;""),$A28&lt;&gt;"")</formula>
    </cfRule>
  </conditionalFormatting>
  <conditionalFormatting sqref="E28 E33 E38">
    <cfRule type="expression" dxfId="668" priority="667" stopIfTrue="1">
      <formula>AND($A28&lt;&gt;"COMPOSICAO",$A28&lt;&gt;"INSUMO",$A28&lt;&gt;"")</formula>
    </cfRule>
    <cfRule type="expression" dxfId="667" priority="668" stopIfTrue="1">
      <formula>AND(OR($A28="COMPOSICAO",$A28="INSUMO",$A28&lt;&gt;""),$A28&lt;&gt;"")</formula>
    </cfRule>
  </conditionalFormatting>
  <conditionalFormatting sqref="E28 E33 E38">
    <cfRule type="expression" dxfId="666" priority="665" stopIfTrue="1">
      <formula>AND($A28&lt;&gt;"COMPOSICAO",$A28&lt;&gt;"INSUMO",$A28&lt;&gt;"")</formula>
    </cfRule>
    <cfRule type="expression" dxfId="665" priority="666" stopIfTrue="1">
      <formula>AND(OR($A28="COMPOSICAO",$A28="INSUMO",$A28&lt;&gt;""),$A28&lt;&gt;"")</formula>
    </cfRule>
  </conditionalFormatting>
  <conditionalFormatting sqref="E28 E33 E38">
    <cfRule type="expression" dxfId="664" priority="663" stopIfTrue="1">
      <formula>AND($A28&lt;&gt;"COMPOSICAO",$A28&lt;&gt;"INSUMO",$A28&lt;&gt;"")</formula>
    </cfRule>
    <cfRule type="expression" dxfId="663" priority="664" stopIfTrue="1">
      <formula>AND(OR($A28="COMPOSICAO",$A28="INSUMO",$A28&lt;&gt;""),$A28&lt;&gt;"")</formula>
    </cfRule>
  </conditionalFormatting>
  <conditionalFormatting sqref="E28 E33 E38">
    <cfRule type="expression" dxfId="662" priority="661" stopIfTrue="1">
      <formula>AND($A28&lt;&gt;"COMPOSICAO",$A28&lt;&gt;"INSUMO",$A28&lt;&gt;"")</formula>
    </cfRule>
    <cfRule type="expression" dxfId="661" priority="662" stopIfTrue="1">
      <formula>AND(OR($A28="COMPOSICAO",$A28="INSUMO",$A28&lt;&gt;""),$A28&lt;&gt;"")</formula>
    </cfRule>
  </conditionalFormatting>
  <conditionalFormatting sqref="E28 E33 E38">
    <cfRule type="expression" dxfId="660" priority="659" stopIfTrue="1">
      <formula>AND($A28&lt;&gt;"COMPOSICAO",$A28&lt;&gt;"INSUMO",$A28&lt;&gt;"")</formula>
    </cfRule>
    <cfRule type="expression" dxfId="659" priority="660" stopIfTrue="1">
      <formula>AND(OR($A28="COMPOSICAO",$A28="INSUMO",$A28&lt;&gt;""),$A28&lt;&gt;"")</formula>
    </cfRule>
  </conditionalFormatting>
  <conditionalFormatting sqref="E28 E33 E38">
    <cfRule type="expression" dxfId="658" priority="657" stopIfTrue="1">
      <formula>AND($A28&lt;&gt;"COMPOSICAO",$A28&lt;&gt;"INSUMO",$A28&lt;&gt;"")</formula>
    </cfRule>
    <cfRule type="expression" dxfId="657" priority="658" stopIfTrue="1">
      <formula>AND(OR($A28="COMPOSICAO",$A28="INSUMO",$A28&lt;&gt;""),$A28&lt;&gt;"")</formula>
    </cfRule>
  </conditionalFormatting>
  <conditionalFormatting sqref="E28 E33 E38">
    <cfRule type="expression" dxfId="656" priority="655" stopIfTrue="1">
      <formula>AND($A28&lt;&gt;"COMPOSICAO",$A28&lt;&gt;"INSUMO",$A28&lt;&gt;"")</formula>
    </cfRule>
    <cfRule type="expression" dxfId="655" priority="656" stopIfTrue="1">
      <formula>AND(OR($A28="COMPOSICAO",$A28="INSUMO",$A28&lt;&gt;""),$A28&lt;&gt;"")</formula>
    </cfRule>
  </conditionalFormatting>
  <conditionalFormatting sqref="E28 E33 E38">
    <cfRule type="expression" dxfId="654" priority="653" stopIfTrue="1">
      <formula>AND($A28&lt;&gt;"COMPOSICAO",$A28&lt;&gt;"INSUMO",$A28&lt;&gt;"")</formula>
    </cfRule>
    <cfRule type="expression" dxfId="653" priority="654" stopIfTrue="1">
      <formula>AND(OR($A28="COMPOSICAO",$A28="INSUMO",$A28&lt;&gt;""),$A28&lt;&gt;"")</formula>
    </cfRule>
  </conditionalFormatting>
  <conditionalFormatting sqref="E28 E33 E38">
    <cfRule type="expression" dxfId="652" priority="651" stopIfTrue="1">
      <formula>AND($A28&lt;&gt;"COMPOSICAO",$A28&lt;&gt;"INSUMO",$A28&lt;&gt;"")</formula>
    </cfRule>
    <cfRule type="expression" dxfId="651" priority="652" stopIfTrue="1">
      <formula>AND(OR($A28="COMPOSICAO",$A28="INSUMO",$A28&lt;&gt;""),$A28&lt;&gt;"")</formula>
    </cfRule>
  </conditionalFormatting>
  <conditionalFormatting sqref="E28 E33 E38">
    <cfRule type="expression" dxfId="650" priority="649" stopIfTrue="1">
      <formula>AND($A28&lt;&gt;"COMPOSICAO",$A28&lt;&gt;"INSUMO",$A28&lt;&gt;"")</formula>
    </cfRule>
    <cfRule type="expression" dxfId="649" priority="650" stopIfTrue="1">
      <formula>AND(OR($A28="COMPOSICAO",$A28="INSUMO",$A28&lt;&gt;""),$A28&lt;&gt;"")</formula>
    </cfRule>
  </conditionalFormatting>
  <conditionalFormatting sqref="E26:G26">
    <cfRule type="expression" dxfId="648" priority="647" stopIfTrue="1">
      <formula>AND($A26&lt;&gt;"COMPOSICAO",$A26&lt;&gt;"INSUMO",$A26&lt;&gt;"")</formula>
    </cfRule>
    <cfRule type="expression" dxfId="647" priority="648" stopIfTrue="1">
      <formula>AND(OR($A26="COMPOSICAO",$A26="INSUMO",$A26&lt;&gt;""),$A26&lt;&gt;"")</formula>
    </cfRule>
  </conditionalFormatting>
  <conditionalFormatting sqref="E26:G26">
    <cfRule type="expression" dxfId="646" priority="645" stopIfTrue="1">
      <formula>AND($A26&lt;&gt;"COMPOSICAO",$A26&lt;&gt;"INSUMO",$A26&lt;&gt;"")</formula>
    </cfRule>
    <cfRule type="expression" dxfId="645" priority="646" stopIfTrue="1">
      <formula>AND(OR($A26="COMPOSICAO",$A26="INSUMO",$A26&lt;&gt;""),$A26&lt;&gt;"")</formula>
    </cfRule>
  </conditionalFormatting>
  <conditionalFormatting sqref="D26">
    <cfRule type="expression" dxfId="644" priority="643" stopIfTrue="1">
      <formula>AND($A26&lt;&gt;"COMPOSICAO",$A26&lt;&gt;"INSUMO",$A26&lt;&gt;"")</formula>
    </cfRule>
    <cfRule type="expression" dxfId="643" priority="644" stopIfTrue="1">
      <formula>AND(OR($A26="COMPOSICAO",$A26="INSUMO",$A26&lt;&gt;""),$A26&lt;&gt;"")</formula>
    </cfRule>
  </conditionalFormatting>
  <conditionalFormatting sqref="D26">
    <cfRule type="expression" dxfId="642" priority="641" stopIfTrue="1">
      <formula>AND($A26&lt;&gt;"COMPOSICAO",$A26&lt;&gt;"INSUMO",$A26&lt;&gt;"")</formula>
    </cfRule>
    <cfRule type="expression" dxfId="641" priority="642" stopIfTrue="1">
      <formula>AND(OR($A26="COMPOSICAO",$A26="INSUMO",$A26&lt;&gt;""),$A26&lt;&gt;"")</formula>
    </cfRule>
  </conditionalFormatting>
  <conditionalFormatting sqref="D26:G26">
    <cfRule type="expression" dxfId="640" priority="639" stopIfTrue="1">
      <formula>AND($A26&lt;&gt;"COMPOSICAO",$A26&lt;&gt;"INSUMO",$A26&lt;&gt;"")</formula>
    </cfRule>
    <cfRule type="expression" dxfId="639" priority="640" stopIfTrue="1">
      <formula>AND(OR($A26="COMPOSICAO",$A26="INSUMO",$A26&lt;&gt;""),$A26&lt;&gt;"")</formula>
    </cfRule>
  </conditionalFormatting>
  <conditionalFormatting sqref="D26:G26">
    <cfRule type="expression" dxfId="638" priority="637" stopIfTrue="1">
      <formula>AND($A26&lt;&gt;"COMPOSICAO",$A26&lt;&gt;"INSUMO",$A26&lt;&gt;"")</formula>
    </cfRule>
    <cfRule type="expression" dxfId="637" priority="638" stopIfTrue="1">
      <formula>AND(OR($A26="COMPOSICAO",$A26="INSUMO",$A26&lt;&gt;""),$A26&lt;&gt;"")</formula>
    </cfRule>
  </conditionalFormatting>
  <conditionalFormatting sqref="C26">
    <cfRule type="expression" dxfId="636" priority="635" stopIfTrue="1">
      <formula>AND($A26&lt;&gt;"COMPOSICAO",$A26&lt;&gt;"INSUMO",$A26&lt;&gt;"")</formula>
    </cfRule>
    <cfRule type="expression" dxfId="635" priority="636" stopIfTrue="1">
      <formula>AND(OR($A26="COMPOSICAO",$A26="INSUMO",$A26&lt;&gt;""),$A26&lt;&gt;"")</formula>
    </cfRule>
  </conditionalFormatting>
  <conditionalFormatting sqref="C26">
    <cfRule type="expression" dxfId="634" priority="633" stopIfTrue="1">
      <formula>AND($A26&lt;&gt;"COMPOSICAO",$A26&lt;&gt;"INSUMO",$A26&lt;&gt;"")</formula>
    </cfRule>
    <cfRule type="expression" dxfId="633" priority="634" stopIfTrue="1">
      <formula>AND(OR($A26="COMPOSICAO",$A26="INSUMO",$A26&lt;&gt;""),$A26&lt;&gt;"")</formula>
    </cfRule>
  </conditionalFormatting>
  <conditionalFormatting sqref="C26">
    <cfRule type="expression" dxfId="632" priority="631" stopIfTrue="1">
      <formula>AND($A26&lt;&gt;"COMPOSICAO",$A26&lt;&gt;"INSUMO",$A26&lt;&gt;"")</formula>
    </cfRule>
    <cfRule type="expression" dxfId="631" priority="632" stopIfTrue="1">
      <formula>AND(OR($A26="COMPOSICAO",$A26="INSUMO",$A26&lt;&gt;""),$A26&lt;&gt;"")</formula>
    </cfRule>
  </conditionalFormatting>
  <conditionalFormatting sqref="C26">
    <cfRule type="expression" dxfId="630" priority="629" stopIfTrue="1">
      <formula>AND($A26&lt;&gt;"COMPOSICAO",$A26&lt;&gt;"INSUMO",$A26&lt;&gt;"")</formula>
    </cfRule>
    <cfRule type="expression" dxfId="629" priority="630" stopIfTrue="1">
      <formula>AND(OR($A26="COMPOSICAO",$A26="INSUMO",$A26&lt;&gt;""),$A26&lt;&gt;"")</formula>
    </cfRule>
  </conditionalFormatting>
  <conditionalFormatting sqref="A26:B26">
    <cfRule type="expression" dxfId="628" priority="627" stopIfTrue="1">
      <formula>AND($A26&lt;&gt;"COMPOSICAO",$A26&lt;&gt;"INSUMO",$A26&lt;&gt;"")</formula>
    </cfRule>
    <cfRule type="expression" dxfId="627" priority="628" stopIfTrue="1">
      <formula>AND(OR($A26="COMPOSICAO",$A26="INSUMO",$A26&lt;&gt;""),$A26&lt;&gt;"")</formula>
    </cfRule>
  </conditionalFormatting>
  <conditionalFormatting sqref="B26">
    <cfRule type="expression" dxfId="626" priority="625" stopIfTrue="1">
      <formula>AND($A26&lt;&gt;"COMPOSICAO",$A26&lt;&gt;"INSUMO",$A26&lt;&gt;"")</formula>
    </cfRule>
    <cfRule type="expression" dxfId="625" priority="626" stopIfTrue="1">
      <formula>AND(OR($A26="COMPOSICAO",$A26="INSUMO",$A26&lt;&gt;""),$A26&lt;&gt;"")</formula>
    </cfRule>
  </conditionalFormatting>
  <conditionalFormatting sqref="A26:B26">
    <cfRule type="expression" dxfId="624" priority="623" stopIfTrue="1">
      <formula>AND($A26&lt;&gt;"COMPOSICAO",$A26&lt;&gt;"INSUMO",$A26&lt;&gt;"")</formula>
    </cfRule>
    <cfRule type="expression" dxfId="623" priority="624" stopIfTrue="1">
      <formula>AND(OR($A26="COMPOSICAO",$A26="INSUMO",$A26&lt;&gt;""),$A26&lt;&gt;"")</formula>
    </cfRule>
  </conditionalFormatting>
  <conditionalFormatting sqref="A26:B26">
    <cfRule type="expression" dxfId="622" priority="621" stopIfTrue="1">
      <formula>AND($A26&lt;&gt;"COMPOSICAO",$A26&lt;&gt;"INSUMO",$A26&lt;&gt;"")</formula>
    </cfRule>
    <cfRule type="expression" dxfId="621" priority="622" stopIfTrue="1">
      <formula>AND(OR($A26="COMPOSICAO",$A26="INSUMO",$A26&lt;&gt;""),$A26&lt;&gt;"")</formula>
    </cfRule>
  </conditionalFormatting>
  <conditionalFormatting sqref="E26">
    <cfRule type="expression" dxfId="620" priority="619" stopIfTrue="1">
      <formula>AND($A26&lt;&gt;"COMPOSICAO",$A26&lt;&gt;"INSUMO",$A26&lt;&gt;"")</formula>
    </cfRule>
    <cfRule type="expression" dxfId="619" priority="620" stopIfTrue="1">
      <formula>AND(OR($A26="COMPOSICAO",$A26="INSUMO",$A26&lt;&gt;""),$A26&lt;&gt;"")</formula>
    </cfRule>
  </conditionalFormatting>
  <conditionalFormatting sqref="A30:B30">
    <cfRule type="expression" dxfId="618" priority="617" stopIfTrue="1">
      <formula>AND($A30&lt;&gt;"COMPOSICAO",$A30&lt;&gt;"INSUMO",$A30&lt;&gt;"")</formula>
    </cfRule>
    <cfRule type="expression" dxfId="617" priority="618" stopIfTrue="1">
      <formula>AND(OR($A30="COMPOSICAO",$A30="INSUMO",$A30&lt;&gt;""),$A30&lt;&gt;"")</formula>
    </cfRule>
  </conditionalFormatting>
  <conditionalFormatting sqref="B30">
    <cfRule type="expression" dxfId="616" priority="615" stopIfTrue="1">
      <formula>AND($A30&lt;&gt;"COMPOSICAO",$A30&lt;&gt;"INSUMO",$A30&lt;&gt;"")</formula>
    </cfRule>
    <cfRule type="expression" dxfId="615" priority="616" stopIfTrue="1">
      <formula>AND(OR($A30="COMPOSICAO",$A30="INSUMO",$A30&lt;&gt;""),$A30&lt;&gt;"")</formula>
    </cfRule>
  </conditionalFormatting>
  <conditionalFormatting sqref="A30:B30">
    <cfRule type="expression" dxfId="614" priority="613" stopIfTrue="1">
      <formula>AND($A30&lt;&gt;"COMPOSICAO",$A30&lt;&gt;"INSUMO",$A30&lt;&gt;"")</formula>
    </cfRule>
    <cfRule type="expression" dxfId="613" priority="614" stopIfTrue="1">
      <formula>AND(OR($A30="COMPOSICAO",$A30="INSUMO",$A30&lt;&gt;""),$A30&lt;&gt;"")</formula>
    </cfRule>
  </conditionalFormatting>
  <conditionalFormatting sqref="A30:B30">
    <cfRule type="expression" dxfId="612" priority="611" stopIfTrue="1">
      <formula>AND($A30&lt;&gt;"COMPOSICAO",$A30&lt;&gt;"INSUMO",$A30&lt;&gt;"")</formula>
    </cfRule>
    <cfRule type="expression" dxfId="611" priority="612" stopIfTrue="1">
      <formula>AND(OR($A30="COMPOSICAO",$A30="INSUMO",$A30&lt;&gt;""),$A30&lt;&gt;"")</formula>
    </cfRule>
  </conditionalFormatting>
  <conditionalFormatting sqref="B30">
    <cfRule type="expression" dxfId="610" priority="609" stopIfTrue="1">
      <formula>AND($A30&lt;&gt;"COMPOSICAO",$A30&lt;&gt;"INSUMO",$A30&lt;&gt;"")</formula>
    </cfRule>
    <cfRule type="expression" dxfId="609" priority="610" stopIfTrue="1">
      <formula>AND(OR($A30="COMPOSICAO",$A30="INSUMO",$A30&lt;&gt;""),$A30&lt;&gt;"")</formula>
    </cfRule>
  </conditionalFormatting>
  <conditionalFormatting sqref="B30">
    <cfRule type="expression" dxfId="608" priority="607" stopIfTrue="1">
      <formula>AND($A30&lt;&gt;"COMPOSICAO",$A30&lt;&gt;"INSUMO",$A30&lt;&gt;"")</formula>
    </cfRule>
    <cfRule type="expression" dxfId="607" priority="608" stopIfTrue="1">
      <formula>AND(OR($A30="COMPOSICAO",$A30="INSUMO",$A30&lt;&gt;""),$A30&lt;&gt;"")</formula>
    </cfRule>
  </conditionalFormatting>
  <conditionalFormatting sqref="B30">
    <cfRule type="expression" dxfId="606" priority="605" stopIfTrue="1">
      <formula>AND($A30&lt;&gt;"COMPOSICAO",$A30&lt;&gt;"INSUMO",$A30&lt;&gt;"")</formula>
    </cfRule>
    <cfRule type="expression" dxfId="605" priority="606" stopIfTrue="1">
      <formula>AND(OR($A30="COMPOSICAO",$A30="INSUMO",$A30&lt;&gt;""),$A30&lt;&gt;"")</formula>
    </cfRule>
  </conditionalFormatting>
  <conditionalFormatting sqref="B30">
    <cfRule type="expression" dxfId="604" priority="603" stopIfTrue="1">
      <formula>AND($A30&lt;&gt;"COMPOSICAO",$A30&lt;&gt;"INSUMO",$A30&lt;&gt;"")</formula>
    </cfRule>
    <cfRule type="expression" dxfId="603" priority="604" stopIfTrue="1">
      <formula>AND(OR($A30="COMPOSICAO",$A30="INSUMO",$A30&lt;&gt;""),$A30&lt;&gt;"")</formula>
    </cfRule>
  </conditionalFormatting>
  <conditionalFormatting sqref="C30">
    <cfRule type="expression" dxfId="602" priority="601" stopIfTrue="1">
      <formula>AND($A30&lt;&gt;"COMPOSICAO",$A30&lt;&gt;"INSUMO",$A30&lt;&gt;"")</formula>
    </cfRule>
    <cfRule type="expression" dxfId="601" priority="602" stopIfTrue="1">
      <formula>AND(OR($A30="COMPOSICAO",$A30="INSUMO",$A30&lt;&gt;""),$A30&lt;&gt;"")</formula>
    </cfRule>
  </conditionalFormatting>
  <conditionalFormatting sqref="C30">
    <cfRule type="expression" dxfId="600" priority="599" stopIfTrue="1">
      <formula>AND($A30&lt;&gt;"COMPOSICAO",$A30&lt;&gt;"INSUMO",$A30&lt;&gt;"")</formula>
    </cfRule>
    <cfRule type="expression" dxfId="599" priority="600" stopIfTrue="1">
      <formula>AND(OR($A30="COMPOSICAO",$A30="INSUMO",$A30&lt;&gt;""),$A30&lt;&gt;"")</formula>
    </cfRule>
  </conditionalFormatting>
  <conditionalFormatting sqref="C30">
    <cfRule type="expression" dxfId="598" priority="597" stopIfTrue="1">
      <formula>AND($A30&lt;&gt;"COMPOSICAO",$A30&lt;&gt;"INSUMO",$A30&lt;&gt;"")</formula>
    </cfRule>
    <cfRule type="expression" dxfId="597" priority="598" stopIfTrue="1">
      <formula>AND(OR($A30="COMPOSICAO",$A30="INSUMO",$A30&lt;&gt;""),$A30&lt;&gt;"")</formula>
    </cfRule>
  </conditionalFormatting>
  <conditionalFormatting sqref="C30">
    <cfRule type="expression" dxfId="596" priority="595" stopIfTrue="1">
      <formula>AND($A30&lt;&gt;"COMPOSICAO",$A30&lt;&gt;"INSUMO",$A30&lt;&gt;"")</formula>
    </cfRule>
    <cfRule type="expression" dxfId="595" priority="596" stopIfTrue="1">
      <formula>AND(OR($A30="COMPOSICAO",$A30="INSUMO",$A30&lt;&gt;""),$A30&lt;&gt;"")</formula>
    </cfRule>
  </conditionalFormatting>
  <conditionalFormatting sqref="D30">
    <cfRule type="expression" dxfId="594" priority="593" stopIfTrue="1">
      <formula>AND($A30&lt;&gt;"COMPOSICAO",$A30&lt;&gt;"INSUMO",$A30&lt;&gt;"")</formula>
    </cfRule>
    <cfRule type="expression" dxfId="593" priority="594" stopIfTrue="1">
      <formula>AND(OR($A30="COMPOSICAO",$A30="INSUMO",$A30&lt;&gt;""),$A30&lt;&gt;"")</formula>
    </cfRule>
  </conditionalFormatting>
  <conditionalFormatting sqref="D30">
    <cfRule type="expression" dxfId="592" priority="591" stopIfTrue="1">
      <formula>AND($A30&lt;&gt;"COMPOSICAO",$A30&lt;&gt;"INSUMO",$A30&lt;&gt;"")</formula>
    </cfRule>
    <cfRule type="expression" dxfId="591" priority="592" stopIfTrue="1">
      <formula>AND(OR($A30="COMPOSICAO",$A30="INSUMO",$A30&lt;&gt;""),$A30&lt;&gt;"")</formula>
    </cfRule>
  </conditionalFormatting>
  <conditionalFormatting sqref="D30">
    <cfRule type="expression" dxfId="590" priority="589" stopIfTrue="1">
      <formula>AND($A30&lt;&gt;"COMPOSICAO",$A30&lt;&gt;"INSUMO",$A30&lt;&gt;"")</formula>
    </cfRule>
    <cfRule type="expression" dxfId="589" priority="590" stopIfTrue="1">
      <formula>AND(OR($A30="COMPOSICAO",$A30="INSUMO",$A30&lt;&gt;""),$A30&lt;&gt;"")</formula>
    </cfRule>
  </conditionalFormatting>
  <conditionalFormatting sqref="D30">
    <cfRule type="expression" dxfId="588" priority="587" stopIfTrue="1">
      <formula>AND($A30&lt;&gt;"COMPOSICAO",$A30&lt;&gt;"INSUMO",$A30&lt;&gt;"")</formula>
    </cfRule>
    <cfRule type="expression" dxfId="587" priority="588" stopIfTrue="1">
      <formula>AND(OR($A30="COMPOSICAO",$A30="INSUMO",$A30&lt;&gt;""),$A30&lt;&gt;"")</formula>
    </cfRule>
  </conditionalFormatting>
  <conditionalFormatting sqref="E30:G30">
    <cfRule type="expression" dxfId="586" priority="585" stopIfTrue="1">
      <formula>AND($A30&lt;&gt;"COMPOSICAO",$A30&lt;&gt;"INSUMO",$A30&lt;&gt;"")</formula>
    </cfRule>
    <cfRule type="expression" dxfId="585" priority="586" stopIfTrue="1">
      <formula>AND(OR($A30="COMPOSICAO",$A30="INSUMO",$A30&lt;&gt;""),$A30&lt;&gt;"")</formula>
    </cfRule>
  </conditionalFormatting>
  <conditionalFormatting sqref="E30:G30">
    <cfRule type="expression" dxfId="584" priority="583" stopIfTrue="1">
      <formula>AND($A30&lt;&gt;"COMPOSICAO",$A30&lt;&gt;"INSUMO",$A30&lt;&gt;"")</formula>
    </cfRule>
    <cfRule type="expression" dxfId="583" priority="584" stopIfTrue="1">
      <formula>AND(OR($A30="COMPOSICAO",$A30="INSUMO",$A30&lt;&gt;""),$A30&lt;&gt;"")</formula>
    </cfRule>
  </conditionalFormatting>
  <conditionalFormatting sqref="E30:G30">
    <cfRule type="expression" dxfId="582" priority="581" stopIfTrue="1">
      <formula>AND($A30&lt;&gt;"COMPOSICAO",$A30&lt;&gt;"INSUMO",$A30&lt;&gt;"")</formula>
    </cfRule>
    <cfRule type="expression" dxfId="581" priority="582" stopIfTrue="1">
      <formula>AND(OR($A30="COMPOSICAO",$A30="INSUMO",$A30&lt;&gt;""),$A30&lt;&gt;"")</formula>
    </cfRule>
  </conditionalFormatting>
  <conditionalFormatting sqref="E30:G30">
    <cfRule type="expression" dxfId="580" priority="579" stopIfTrue="1">
      <formula>AND($A30&lt;&gt;"COMPOSICAO",$A30&lt;&gt;"INSUMO",$A30&lt;&gt;"")</formula>
    </cfRule>
    <cfRule type="expression" dxfId="579" priority="580" stopIfTrue="1">
      <formula>AND(OR($A30="COMPOSICAO",$A30="INSUMO",$A30&lt;&gt;""),$A30&lt;&gt;"")</formula>
    </cfRule>
  </conditionalFormatting>
  <conditionalFormatting sqref="D30">
    <cfRule type="expression" dxfId="578" priority="577" stopIfTrue="1">
      <formula>AND($A30&lt;&gt;"COMPOSICAO",$A30&lt;&gt;"INSUMO",$A30&lt;&gt;"")</formula>
    </cfRule>
    <cfRule type="expression" dxfId="577" priority="578" stopIfTrue="1">
      <formula>AND(OR($A30="COMPOSICAO",$A30="INSUMO",$A30&lt;&gt;""),$A30&lt;&gt;"")</formula>
    </cfRule>
  </conditionalFormatting>
  <conditionalFormatting sqref="D30">
    <cfRule type="expression" dxfId="576" priority="575" stopIfTrue="1">
      <formula>AND($A30&lt;&gt;"COMPOSICAO",$A30&lt;&gt;"INSUMO",$A30&lt;&gt;"")</formula>
    </cfRule>
    <cfRule type="expression" dxfId="575" priority="576" stopIfTrue="1">
      <formula>AND(OR($A30="COMPOSICAO",$A30="INSUMO",$A30&lt;&gt;""),$A30&lt;&gt;"")</formula>
    </cfRule>
  </conditionalFormatting>
  <conditionalFormatting sqref="D30:G30">
    <cfRule type="expression" dxfId="574" priority="573" stopIfTrue="1">
      <formula>AND($A30&lt;&gt;"COMPOSICAO",$A30&lt;&gt;"INSUMO",$A30&lt;&gt;"")</formula>
    </cfRule>
    <cfRule type="expression" dxfId="573" priority="574" stopIfTrue="1">
      <formula>AND(OR($A30="COMPOSICAO",$A30="INSUMO",$A30&lt;&gt;""),$A30&lt;&gt;"")</formula>
    </cfRule>
  </conditionalFormatting>
  <conditionalFormatting sqref="D30:G30">
    <cfRule type="expression" dxfId="572" priority="571" stopIfTrue="1">
      <formula>AND($A30&lt;&gt;"COMPOSICAO",$A30&lt;&gt;"INSUMO",$A30&lt;&gt;"")</formula>
    </cfRule>
    <cfRule type="expression" dxfId="571" priority="572" stopIfTrue="1">
      <formula>AND(OR($A30="COMPOSICAO",$A30="INSUMO",$A30&lt;&gt;""),$A30&lt;&gt;"")</formula>
    </cfRule>
  </conditionalFormatting>
  <conditionalFormatting sqref="C30">
    <cfRule type="expression" dxfId="570" priority="569" stopIfTrue="1">
      <formula>AND($A30&lt;&gt;"COMPOSICAO",$A30&lt;&gt;"INSUMO",$A30&lt;&gt;"")</formula>
    </cfRule>
    <cfRule type="expression" dxfId="569" priority="570" stopIfTrue="1">
      <formula>AND(OR($A30="COMPOSICAO",$A30="INSUMO",$A30&lt;&gt;""),$A30&lt;&gt;"")</formula>
    </cfRule>
  </conditionalFormatting>
  <conditionalFormatting sqref="C30">
    <cfRule type="expression" dxfId="568" priority="567" stopIfTrue="1">
      <formula>AND($A30&lt;&gt;"COMPOSICAO",$A30&lt;&gt;"INSUMO",$A30&lt;&gt;"")</formula>
    </cfRule>
    <cfRule type="expression" dxfId="567" priority="568" stopIfTrue="1">
      <formula>AND(OR($A30="COMPOSICAO",$A30="INSUMO",$A30&lt;&gt;""),$A30&lt;&gt;"")</formula>
    </cfRule>
  </conditionalFormatting>
  <conditionalFormatting sqref="C30">
    <cfRule type="expression" dxfId="566" priority="565" stopIfTrue="1">
      <formula>AND($A30&lt;&gt;"COMPOSICAO",$A30&lt;&gt;"INSUMO",$A30&lt;&gt;"")</formula>
    </cfRule>
    <cfRule type="expression" dxfId="565" priority="566" stopIfTrue="1">
      <formula>AND(OR($A30="COMPOSICAO",$A30="INSUMO",$A30&lt;&gt;""),$A30&lt;&gt;"")</formula>
    </cfRule>
  </conditionalFormatting>
  <conditionalFormatting sqref="C30">
    <cfRule type="expression" dxfId="564" priority="563" stopIfTrue="1">
      <formula>AND($A30&lt;&gt;"COMPOSICAO",$A30&lt;&gt;"INSUMO",$A30&lt;&gt;"")</formula>
    </cfRule>
    <cfRule type="expression" dxfId="563" priority="564" stopIfTrue="1">
      <formula>AND(OR($A30="COMPOSICAO",$A30="INSUMO",$A30&lt;&gt;""),$A30&lt;&gt;"")</formula>
    </cfRule>
  </conditionalFormatting>
  <conditionalFormatting sqref="A30:B30">
    <cfRule type="expression" dxfId="562" priority="561" stopIfTrue="1">
      <formula>AND($A30&lt;&gt;"COMPOSICAO",$A30&lt;&gt;"INSUMO",$A30&lt;&gt;"")</formula>
    </cfRule>
    <cfRule type="expression" dxfId="561" priority="562" stopIfTrue="1">
      <formula>AND(OR($A30="COMPOSICAO",$A30="INSUMO",$A30&lt;&gt;""),$A30&lt;&gt;"")</formula>
    </cfRule>
  </conditionalFormatting>
  <conditionalFormatting sqref="B30">
    <cfRule type="expression" dxfId="560" priority="559" stopIfTrue="1">
      <formula>AND($A30&lt;&gt;"COMPOSICAO",$A30&lt;&gt;"INSUMO",$A30&lt;&gt;"")</formula>
    </cfRule>
    <cfRule type="expression" dxfId="559" priority="560" stopIfTrue="1">
      <formula>AND(OR($A30="COMPOSICAO",$A30="INSUMO",$A30&lt;&gt;""),$A30&lt;&gt;"")</formula>
    </cfRule>
  </conditionalFormatting>
  <conditionalFormatting sqref="A30:B30">
    <cfRule type="expression" dxfId="558" priority="557" stopIfTrue="1">
      <formula>AND($A30&lt;&gt;"COMPOSICAO",$A30&lt;&gt;"INSUMO",$A30&lt;&gt;"")</formula>
    </cfRule>
    <cfRule type="expression" dxfId="557" priority="558" stopIfTrue="1">
      <formula>AND(OR($A30="COMPOSICAO",$A30="INSUMO",$A30&lt;&gt;""),$A30&lt;&gt;"")</formula>
    </cfRule>
  </conditionalFormatting>
  <conditionalFormatting sqref="A30:B30">
    <cfRule type="expression" dxfId="556" priority="555" stopIfTrue="1">
      <formula>AND($A30&lt;&gt;"COMPOSICAO",$A30&lt;&gt;"INSUMO",$A30&lt;&gt;"")</formula>
    </cfRule>
    <cfRule type="expression" dxfId="555" priority="556" stopIfTrue="1">
      <formula>AND(OR($A30="COMPOSICAO",$A30="INSUMO",$A30&lt;&gt;""),$A30&lt;&gt;"")</formula>
    </cfRule>
  </conditionalFormatting>
  <conditionalFormatting sqref="E30">
    <cfRule type="expression" dxfId="554" priority="553" stopIfTrue="1">
      <formula>AND($A30&lt;&gt;"COMPOSICAO",$A30&lt;&gt;"INSUMO",$A30&lt;&gt;"")</formula>
    </cfRule>
    <cfRule type="expression" dxfId="553" priority="554" stopIfTrue="1">
      <formula>AND(OR($A30="COMPOSICAO",$A30="INSUMO",$A30&lt;&gt;""),$A30&lt;&gt;"")</formula>
    </cfRule>
  </conditionalFormatting>
  <conditionalFormatting sqref="A35:B35">
    <cfRule type="expression" dxfId="552" priority="551" stopIfTrue="1">
      <formula>AND($A35&lt;&gt;"COMPOSICAO",$A35&lt;&gt;"INSUMO",$A35&lt;&gt;"")</formula>
    </cfRule>
    <cfRule type="expression" dxfId="551" priority="552" stopIfTrue="1">
      <formula>AND(OR($A35="COMPOSICAO",$A35="INSUMO",$A35&lt;&gt;""),$A35&lt;&gt;"")</formula>
    </cfRule>
  </conditionalFormatting>
  <conditionalFormatting sqref="B35">
    <cfRule type="expression" dxfId="550" priority="549" stopIfTrue="1">
      <formula>AND($A35&lt;&gt;"COMPOSICAO",$A35&lt;&gt;"INSUMO",$A35&lt;&gt;"")</formula>
    </cfRule>
    <cfRule type="expression" dxfId="549" priority="550" stopIfTrue="1">
      <formula>AND(OR($A35="COMPOSICAO",$A35="INSUMO",$A35&lt;&gt;""),$A35&lt;&gt;"")</formula>
    </cfRule>
  </conditionalFormatting>
  <conditionalFormatting sqref="A35:B35">
    <cfRule type="expression" dxfId="548" priority="547" stopIfTrue="1">
      <formula>AND($A35&lt;&gt;"COMPOSICAO",$A35&lt;&gt;"INSUMO",$A35&lt;&gt;"")</formula>
    </cfRule>
    <cfRule type="expression" dxfId="547" priority="548" stopIfTrue="1">
      <formula>AND(OR($A35="COMPOSICAO",$A35="INSUMO",$A35&lt;&gt;""),$A35&lt;&gt;"")</formula>
    </cfRule>
  </conditionalFormatting>
  <conditionalFormatting sqref="A35:B35">
    <cfRule type="expression" dxfId="546" priority="545" stopIfTrue="1">
      <formula>AND($A35&lt;&gt;"COMPOSICAO",$A35&lt;&gt;"INSUMO",$A35&lt;&gt;"")</formula>
    </cfRule>
    <cfRule type="expression" dxfId="545" priority="546" stopIfTrue="1">
      <formula>AND(OR($A35="COMPOSICAO",$A35="INSUMO",$A35&lt;&gt;""),$A35&lt;&gt;"")</formula>
    </cfRule>
  </conditionalFormatting>
  <conditionalFormatting sqref="B35">
    <cfRule type="expression" dxfId="544" priority="543" stopIfTrue="1">
      <formula>AND($A35&lt;&gt;"COMPOSICAO",$A35&lt;&gt;"INSUMO",$A35&lt;&gt;"")</formula>
    </cfRule>
    <cfRule type="expression" dxfId="543" priority="544" stopIfTrue="1">
      <formula>AND(OR($A35="COMPOSICAO",$A35="INSUMO",$A35&lt;&gt;""),$A35&lt;&gt;"")</formula>
    </cfRule>
  </conditionalFormatting>
  <conditionalFormatting sqref="B35">
    <cfRule type="expression" dxfId="542" priority="541" stopIfTrue="1">
      <formula>AND($A35&lt;&gt;"COMPOSICAO",$A35&lt;&gt;"INSUMO",$A35&lt;&gt;"")</formula>
    </cfRule>
    <cfRule type="expression" dxfId="541" priority="542" stopIfTrue="1">
      <formula>AND(OR($A35="COMPOSICAO",$A35="INSUMO",$A35&lt;&gt;""),$A35&lt;&gt;"")</formula>
    </cfRule>
  </conditionalFormatting>
  <conditionalFormatting sqref="B35">
    <cfRule type="expression" dxfId="540" priority="539" stopIfTrue="1">
      <formula>AND($A35&lt;&gt;"COMPOSICAO",$A35&lt;&gt;"INSUMO",$A35&lt;&gt;"")</formula>
    </cfRule>
    <cfRule type="expression" dxfId="539" priority="540" stopIfTrue="1">
      <formula>AND(OR($A35="COMPOSICAO",$A35="INSUMO",$A35&lt;&gt;""),$A35&lt;&gt;"")</formula>
    </cfRule>
  </conditionalFormatting>
  <conditionalFormatting sqref="B35">
    <cfRule type="expression" dxfId="538" priority="537" stopIfTrue="1">
      <formula>AND($A35&lt;&gt;"COMPOSICAO",$A35&lt;&gt;"INSUMO",$A35&lt;&gt;"")</formula>
    </cfRule>
    <cfRule type="expression" dxfId="537" priority="538" stopIfTrue="1">
      <formula>AND(OR($A35="COMPOSICAO",$A35="INSUMO",$A35&lt;&gt;""),$A35&lt;&gt;"")</formula>
    </cfRule>
  </conditionalFormatting>
  <conditionalFormatting sqref="C35">
    <cfRule type="expression" dxfId="536" priority="535" stopIfTrue="1">
      <formula>AND($A35&lt;&gt;"COMPOSICAO",$A35&lt;&gt;"INSUMO",$A35&lt;&gt;"")</formula>
    </cfRule>
    <cfRule type="expression" dxfId="535" priority="536" stopIfTrue="1">
      <formula>AND(OR($A35="COMPOSICAO",$A35="INSUMO",$A35&lt;&gt;""),$A35&lt;&gt;"")</formula>
    </cfRule>
  </conditionalFormatting>
  <conditionalFormatting sqref="C35">
    <cfRule type="expression" dxfId="534" priority="533" stopIfTrue="1">
      <formula>AND($A35&lt;&gt;"COMPOSICAO",$A35&lt;&gt;"INSUMO",$A35&lt;&gt;"")</formula>
    </cfRule>
    <cfRule type="expression" dxfId="533" priority="534" stopIfTrue="1">
      <formula>AND(OR($A35="COMPOSICAO",$A35="INSUMO",$A35&lt;&gt;""),$A35&lt;&gt;"")</formula>
    </cfRule>
  </conditionalFormatting>
  <conditionalFormatting sqref="C35">
    <cfRule type="expression" dxfId="532" priority="531" stopIfTrue="1">
      <formula>AND($A35&lt;&gt;"COMPOSICAO",$A35&lt;&gt;"INSUMO",$A35&lt;&gt;"")</formula>
    </cfRule>
    <cfRule type="expression" dxfId="531" priority="532" stopIfTrue="1">
      <formula>AND(OR($A35="COMPOSICAO",$A35="INSUMO",$A35&lt;&gt;""),$A35&lt;&gt;"")</formula>
    </cfRule>
  </conditionalFormatting>
  <conditionalFormatting sqref="C35">
    <cfRule type="expression" dxfId="530" priority="529" stopIfTrue="1">
      <formula>AND($A35&lt;&gt;"COMPOSICAO",$A35&lt;&gt;"INSUMO",$A35&lt;&gt;"")</formula>
    </cfRule>
    <cfRule type="expression" dxfId="529" priority="530" stopIfTrue="1">
      <formula>AND(OR($A35="COMPOSICAO",$A35="INSUMO",$A35&lt;&gt;""),$A35&lt;&gt;"")</formula>
    </cfRule>
  </conditionalFormatting>
  <conditionalFormatting sqref="D35">
    <cfRule type="expression" dxfId="528" priority="527" stopIfTrue="1">
      <formula>AND($A35&lt;&gt;"COMPOSICAO",$A35&lt;&gt;"INSUMO",$A35&lt;&gt;"")</formula>
    </cfRule>
    <cfRule type="expression" dxfId="527" priority="528" stopIfTrue="1">
      <formula>AND(OR($A35="COMPOSICAO",$A35="INSUMO",$A35&lt;&gt;""),$A35&lt;&gt;"")</formula>
    </cfRule>
  </conditionalFormatting>
  <conditionalFormatting sqref="D35">
    <cfRule type="expression" dxfId="526" priority="525" stopIfTrue="1">
      <formula>AND($A35&lt;&gt;"COMPOSICAO",$A35&lt;&gt;"INSUMO",$A35&lt;&gt;"")</formula>
    </cfRule>
    <cfRule type="expression" dxfId="525" priority="526" stopIfTrue="1">
      <formula>AND(OR($A35="COMPOSICAO",$A35="INSUMO",$A35&lt;&gt;""),$A35&lt;&gt;"")</formula>
    </cfRule>
  </conditionalFormatting>
  <conditionalFormatting sqref="D35">
    <cfRule type="expression" dxfId="524" priority="523" stopIfTrue="1">
      <formula>AND($A35&lt;&gt;"COMPOSICAO",$A35&lt;&gt;"INSUMO",$A35&lt;&gt;"")</formula>
    </cfRule>
    <cfRule type="expression" dxfId="523" priority="524" stopIfTrue="1">
      <formula>AND(OR($A35="COMPOSICAO",$A35="INSUMO",$A35&lt;&gt;""),$A35&lt;&gt;"")</formula>
    </cfRule>
  </conditionalFormatting>
  <conditionalFormatting sqref="D35">
    <cfRule type="expression" dxfId="522" priority="521" stopIfTrue="1">
      <formula>AND($A35&lt;&gt;"COMPOSICAO",$A35&lt;&gt;"INSUMO",$A35&lt;&gt;"")</formula>
    </cfRule>
    <cfRule type="expression" dxfId="521" priority="522" stopIfTrue="1">
      <formula>AND(OR($A35="COMPOSICAO",$A35="INSUMO",$A35&lt;&gt;""),$A35&lt;&gt;"")</formula>
    </cfRule>
  </conditionalFormatting>
  <conditionalFormatting sqref="E35:G35">
    <cfRule type="expression" dxfId="520" priority="519" stopIfTrue="1">
      <formula>AND($A35&lt;&gt;"COMPOSICAO",$A35&lt;&gt;"INSUMO",$A35&lt;&gt;"")</formula>
    </cfRule>
    <cfRule type="expression" dxfId="519" priority="520" stopIfTrue="1">
      <formula>AND(OR($A35="COMPOSICAO",$A35="INSUMO",$A35&lt;&gt;""),$A35&lt;&gt;"")</formula>
    </cfRule>
  </conditionalFormatting>
  <conditionalFormatting sqref="E35:G35">
    <cfRule type="expression" dxfId="518" priority="517" stopIfTrue="1">
      <formula>AND($A35&lt;&gt;"COMPOSICAO",$A35&lt;&gt;"INSUMO",$A35&lt;&gt;"")</formula>
    </cfRule>
    <cfRule type="expression" dxfId="517" priority="518" stopIfTrue="1">
      <formula>AND(OR($A35="COMPOSICAO",$A35="INSUMO",$A35&lt;&gt;""),$A35&lt;&gt;"")</formula>
    </cfRule>
  </conditionalFormatting>
  <conditionalFormatting sqref="E35:G35">
    <cfRule type="expression" dxfId="516" priority="515" stopIfTrue="1">
      <formula>AND($A35&lt;&gt;"COMPOSICAO",$A35&lt;&gt;"INSUMO",$A35&lt;&gt;"")</formula>
    </cfRule>
    <cfRule type="expression" dxfId="515" priority="516" stopIfTrue="1">
      <formula>AND(OR($A35="COMPOSICAO",$A35="INSUMO",$A35&lt;&gt;""),$A35&lt;&gt;"")</formula>
    </cfRule>
  </conditionalFormatting>
  <conditionalFormatting sqref="E35:G35">
    <cfRule type="expression" dxfId="514" priority="513" stopIfTrue="1">
      <formula>AND($A35&lt;&gt;"COMPOSICAO",$A35&lt;&gt;"INSUMO",$A35&lt;&gt;"")</formula>
    </cfRule>
    <cfRule type="expression" dxfId="513" priority="514" stopIfTrue="1">
      <formula>AND(OR($A35="COMPOSICAO",$A35="INSUMO",$A35&lt;&gt;""),$A35&lt;&gt;"")</formula>
    </cfRule>
  </conditionalFormatting>
  <conditionalFormatting sqref="D35">
    <cfRule type="expression" dxfId="512" priority="511" stopIfTrue="1">
      <formula>AND($A35&lt;&gt;"COMPOSICAO",$A35&lt;&gt;"INSUMO",$A35&lt;&gt;"")</formula>
    </cfRule>
    <cfRule type="expression" dxfId="511" priority="512" stopIfTrue="1">
      <formula>AND(OR($A35="COMPOSICAO",$A35="INSUMO",$A35&lt;&gt;""),$A35&lt;&gt;"")</formula>
    </cfRule>
  </conditionalFormatting>
  <conditionalFormatting sqref="D35">
    <cfRule type="expression" dxfId="510" priority="509" stopIfTrue="1">
      <formula>AND($A35&lt;&gt;"COMPOSICAO",$A35&lt;&gt;"INSUMO",$A35&lt;&gt;"")</formula>
    </cfRule>
    <cfRule type="expression" dxfId="509" priority="510" stopIfTrue="1">
      <formula>AND(OR($A35="COMPOSICAO",$A35="INSUMO",$A35&lt;&gt;""),$A35&lt;&gt;"")</formula>
    </cfRule>
  </conditionalFormatting>
  <conditionalFormatting sqref="D35:G35">
    <cfRule type="expression" dxfId="508" priority="507" stopIfTrue="1">
      <formula>AND($A35&lt;&gt;"COMPOSICAO",$A35&lt;&gt;"INSUMO",$A35&lt;&gt;"")</formula>
    </cfRule>
    <cfRule type="expression" dxfId="507" priority="508" stopIfTrue="1">
      <formula>AND(OR($A35="COMPOSICAO",$A35="INSUMO",$A35&lt;&gt;""),$A35&lt;&gt;"")</formula>
    </cfRule>
  </conditionalFormatting>
  <conditionalFormatting sqref="D35:G35">
    <cfRule type="expression" dxfId="506" priority="505" stopIfTrue="1">
      <formula>AND($A35&lt;&gt;"COMPOSICAO",$A35&lt;&gt;"INSUMO",$A35&lt;&gt;"")</formula>
    </cfRule>
    <cfRule type="expression" dxfId="505" priority="506" stopIfTrue="1">
      <formula>AND(OR($A35="COMPOSICAO",$A35="INSUMO",$A35&lt;&gt;""),$A35&lt;&gt;"")</formula>
    </cfRule>
  </conditionalFormatting>
  <conditionalFormatting sqref="C35">
    <cfRule type="expression" dxfId="504" priority="503" stopIfTrue="1">
      <formula>AND($A35&lt;&gt;"COMPOSICAO",$A35&lt;&gt;"INSUMO",$A35&lt;&gt;"")</formula>
    </cfRule>
    <cfRule type="expression" dxfId="503" priority="504" stopIfTrue="1">
      <formula>AND(OR($A35="COMPOSICAO",$A35="INSUMO",$A35&lt;&gt;""),$A35&lt;&gt;"")</formula>
    </cfRule>
  </conditionalFormatting>
  <conditionalFormatting sqref="C35">
    <cfRule type="expression" dxfId="502" priority="501" stopIfTrue="1">
      <formula>AND($A35&lt;&gt;"COMPOSICAO",$A35&lt;&gt;"INSUMO",$A35&lt;&gt;"")</formula>
    </cfRule>
    <cfRule type="expression" dxfId="501" priority="502" stopIfTrue="1">
      <formula>AND(OR($A35="COMPOSICAO",$A35="INSUMO",$A35&lt;&gt;""),$A35&lt;&gt;"")</formula>
    </cfRule>
  </conditionalFormatting>
  <conditionalFormatting sqref="C35">
    <cfRule type="expression" dxfId="500" priority="499" stopIfTrue="1">
      <formula>AND($A35&lt;&gt;"COMPOSICAO",$A35&lt;&gt;"INSUMO",$A35&lt;&gt;"")</formula>
    </cfRule>
    <cfRule type="expression" dxfId="499" priority="500" stopIfTrue="1">
      <formula>AND(OR($A35="COMPOSICAO",$A35="INSUMO",$A35&lt;&gt;""),$A35&lt;&gt;"")</formula>
    </cfRule>
  </conditionalFormatting>
  <conditionalFormatting sqref="C35">
    <cfRule type="expression" dxfId="498" priority="497" stopIfTrue="1">
      <formula>AND($A35&lt;&gt;"COMPOSICAO",$A35&lt;&gt;"INSUMO",$A35&lt;&gt;"")</formula>
    </cfRule>
    <cfRule type="expression" dxfId="497" priority="498" stopIfTrue="1">
      <formula>AND(OR($A35="COMPOSICAO",$A35="INSUMO",$A35&lt;&gt;""),$A35&lt;&gt;"")</formula>
    </cfRule>
  </conditionalFormatting>
  <conditionalFormatting sqref="A35:B35">
    <cfRule type="expression" dxfId="496" priority="495" stopIfTrue="1">
      <formula>AND($A35&lt;&gt;"COMPOSICAO",$A35&lt;&gt;"INSUMO",$A35&lt;&gt;"")</formula>
    </cfRule>
    <cfRule type="expression" dxfId="495" priority="496" stopIfTrue="1">
      <formula>AND(OR($A35="COMPOSICAO",$A35="INSUMO",$A35&lt;&gt;""),$A35&lt;&gt;"")</formula>
    </cfRule>
  </conditionalFormatting>
  <conditionalFormatting sqref="B35">
    <cfRule type="expression" dxfId="494" priority="493" stopIfTrue="1">
      <formula>AND($A35&lt;&gt;"COMPOSICAO",$A35&lt;&gt;"INSUMO",$A35&lt;&gt;"")</formula>
    </cfRule>
    <cfRule type="expression" dxfId="493" priority="494" stopIfTrue="1">
      <formula>AND(OR($A35="COMPOSICAO",$A35="INSUMO",$A35&lt;&gt;""),$A35&lt;&gt;"")</formula>
    </cfRule>
  </conditionalFormatting>
  <conditionalFormatting sqref="A35:B35">
    <cfRule type="expression" dxfId="492" priority="491" stopIfTrue="1">
      <formula>AND($A35&lt;&gt;"COMPOSICAO",$A35&lt;&gt;"INSUMO",$A35&lt;&gt;"")</formula>
    </cfRule>
    <cfRule type="expression" dxfId="491" priority="492" stopIfTrue="1">
      <formula>AND(OR($A35="COMPOSICAO",$A35="INSUMO",$A35&lt;&gt;""),$A35&lt;&gt;"")</formula>
    </cfRule>
  </conditionalFormatting>
  <conditionalFormatting sqref="A35:B35">
    <cfRule type="expression" dxfId="490" priority="489" stopIfTrue="1">
      <formula>AND($A35&lt;&gt;"COMPOSICAO",$A35&lt;&gt;"INSUMO",$A35&lt;&gt;"")</formula>
    </cfRule>
    <cfRule type="expression" dxfId="489" priority="490" stopIfTrue="1">
      <formula>AND(OR($A35="COMPOSICAO",$A35="INSUMO",$A35&lt;&gt;""),$A35&lt;&gt;"")</formula>
    </cfRule>
  </conditionalFormatting>
  <conditionalFormatting sqref="E35">
    <cfRule type="expression" dxfId="488" priority="487" stopIfTrue="1">
      <formula>AND($A35&lt;&gt;"COMPOSICAO",$A35&lt;&gt;"INSUMO",$A35&lt;&gt;"")</formula>
    </cfRule>
    <cfRule type="expression" dxfId="487" priority="488" stopIfTrue="1">
      <formula>AND(OR($A35="COMPOSICAO",$A35="INSUMO",$A35&lt;&gt;""),$A35&lt;&gt;"")</formula>
    </cfRule>
  </conditionalFormatting>
  <conditionalFormatting sqref="E52 E57 E66 E76 E86 E95 E103">
    <cfRule type="expression" dxfId="486" priority="485" stopIfTrue="1">
      <formula>AND($A52&lt;&gt;"COMPOSICAO",$A52&lt;&gt;"INSUMO",$A52&lt;&gt;"")</formula>
    </cfRule>
    <cfRule type="expression" dxfId="485" priority="486" stopIfTrue="1">
      <formula>AND(OR($A52="COMPOSICAO",$A52="INSUMO",$A52&lt;&gt;""),$A52&lt;&gt;"")</formula>
    </cfRule>
  </conditionalFormatting>
  <conditionalFormatting sqref="E52 E57 E66 E76 E86 E95 E103">
    <cfRule type="expression" dxfId="484" priority="483" stopIfTrue="1">
      <formula>AND($A52&lt;&gt;"COMPOSICAO",$A52&lt;&gt;"INSUMO",$A52&lt;&gt;"")</formula>
    </cfRule>
    <cfRule type="expression" dxfId="483" priority="484" stopIfTrue="1">
      <formula>AND(OR($A52="COMPOSICAO",$A52="INSUMO",$A52&lt;&gt;""),$A52&lt;&gt;"")</formula>
    </cfRule>
  </conditionalFormatting>
  <conditionalFormatting sqref="E52 E57 E66 E76 E86 E95 E103">
    <cfRule type="expression" dxfId="482" priority="481" stopIfTrue="1">
      <formula>AND($A52&lt;&gt;"COMPOSICAO",$A52&lt;&gt;"INSUMO",$A52&lt;&gt;"")</formula>
    </cfRule>
    <cfRule type="expression" dxfId="481" priority="482" stopIfTrue="1">
      <formula>AND(OR($A52="COMPOSICAO",$A52="INSUMO",$A52&lt;&gt;""),$A52&lt;&gt;"")</formula>
    </cfRule>
  </conditionalFormatting>
  <conditionalFormatting sqref="E52 E57 E66 E76 E86 E95 E103">
    <cfRule type="expression" dxfId="480" priority="479" stopIfTrue="1">
      <formula>AND($A52&lt;&gt;"COMPOSICAO",$A52&lt;&gt;"INSUMO",$A52&lt;&gt;"")</formula>
    </cfRule>
    <cfRule type="expression" dxfId="479" priority="480" stopIfTrue="1">
      <formula>AND(OR($A52="COMPOSICAO",$A52="INSUMO",$A52&lt;&gt;""),$A52&lt;&gt;"")</formula>
    </cfRule>
  </conditionalFormatting>
  <conditionalFormatting sqref="E52 E57 E66 E76 E86 E95 E103">
    <cfRule type="expression" dxfId="478" priority="477" stopIfTrue="1">
      <formula>AND($A52&lt;&gt;"COMPOSICAO",$A52&lt;&gt;"INSUMO",$A52&lt;&gt;"")</formula>
    </cfRule>
    <cfRule type="expression" dxfId="477" priority="478" stopIfTrue="1">
      <formula>AND(OR($A52="COMPOSICAO",$A52="INSUMO",$A52&lt;&gt;""),$A52&lt;&gt;"")</formula>
    </cfRule>
  </conditionalFormatting>
  <conditionalFormatting sqref="E52 E57 E66 E76 E86 E95 E103">
    <cfRule type="expression" dxfId="476" priority="475" stopIfTrue="1">
      <formula>AND($A52&lt;&gt;"COMPOSICAO",$A52&lt;&gt;"INSUMO",$A52&lt;&gt;"")</formula>
    </cfRule>
    <cfRule type="expression" dxfId="475" priority="476" stopIfTrue="1">
      <formula>AND(OR($A52="COMPOSICAO",$A52="INSUMO",$A52&lt;&gt;""),$A52&lt;&gt;"")</formula>
    </cfRule>
  </conditionalFormatting>
  <conditionalFormatting sqref="E52 E57 E66 E76 E86 E95 E103">
    <cfRule type="expression" dxfId="474" priority="473" stopIfTrue="1">
      <formula>AND($A52&lt;&gt;"COMPOSICAO",$A52&lt;&gt;"INSUMO",$A52&lt;&gt;"")</formula>
    </cfRule>
    <cfRule type="expression" dxfId="473" priority="474" stopIfTrue="1">
      <formula>AND(OR($A52="COMPOSICAO",$A52="INSUMO",$A52&lt;&gt;""),$A52&lt;&gt;"")</formula>
    </cfRule>
  </conditionalFormatting>
  <conditionalFormatting sqref="E52 E57 E66 E76 E86 E95 E103">
    <cfRule type="expression" dxfId="472" priority="471" stopIfTrue="1">
      <formula>AND($A52&lt;&gt;"COMPOSICAO",$A52&lt;&gt;"INSUMO",$A52&lt;&gt;"")</formula>
    </cfRule>
    <cfRule type="expression" dxfId="471" priority="472" stopIfTrue="1">
      <formula>AND(OR($A52="COMPOSICAO",$A52="INSUMO",$A52&lt;&gt;""),$A52&lt;&gt;"")</formula>
    </cfRule>
  </conditionalFormatting>
  <conditionalFormatting sqref="E52 E57 E66 E76 E86 E95 E103">
    <cfRule type="expression" dxfId="470" priority="469" stopIfTrue="1">
      <formula>AND($A52&lt;&gt;"COMPOSICAO",$A52&lt;&gt;"INSUMO",$A52&lt;&gt;"")</formula>
    </cfRule>
    <cfRule type="expression" dxfId="469" priority="470" stopIfTrue="1">
      <formula>AND(OR($A52="COMPOSICAO",$A52="INSUMO",$A52&lt;&gt;""),$A52&lt;&gt;"")</formula>
    </cfRule>
  </conditionalFormatting>
  <conditionalFormatting sqref="E52 E57 E66 E76 E86 E95 E103">
    <cfRule type="expression" dxfId="468" priority="467" stopIfTrue="1">
      <formula>AND($A52&lt;&gt;"COMPOSICAO",$A52&lt;&gt;"INSUMO",$A52&lt;&gt;"")</formula>
    </cfRule>
    <cfRule type="expression" dxfId="467" priority="468" stopIfTrue="1">
      <formula>AND(OR($A52="COMPOSICAO",$A52="INSUMO",$A52&lt;&gt;""),$A52&lt;&gt;"")</formula>
    </cfRule>
  </conditionalFormatting>
  <conditionalFormatting sqref="E52 E57 E66 E76 E86 E95 E103">
    <cfRule type="expression" dxfId="466" priority="465" stopIfTrue="1">
      <formula>AND($A52&lt;&gt;"COMPOSICAO",$A52&lt;&gt;"INSUMO",$A52&lt;&gt;"")</formula>
    </cfRule>
    <cfRule type="expression" dxfId="465" priority="466" stopIfTrue="1">
      <formula>AND(OR($A52="COMPOSICAO",$A52="INSUMO",$A52&lt;&gt;""),$A52&lt;&gt;"")</formula>
    </cfRule>
  </conditionalFormatting>
  <conditionalFormatting sqref="A46:B46">
    <cfRule type="expression" dxfId="464" priority="463" stopIfTrue="1">
      <formula>AND($A46&lt;&gt;"COMPOSICAO",$A46&lt;&gt;"INSUMO",$A46&lt;&gt;"")</formula>
    </cfRule>
    <cfRule type="expression" dxfId="463" priority="464" stopIfTrue="1">
      <formula>AND(OR($A46="COMPOSICAO",$A46="INSUMO",$A46&lt;&gt;""),$A46&lt;&gt;"")</formula>
    </cfRule>
  </conditionalFormatting>
  <conditionalFormatting sqref="B46">
    <cfRule type="expression" dxfId="462" priority="461" stopIfTrue="1">
      <formula>AND($A46&lt;&gt;"COMPOSICAO",$A46&lt;&gt;"INSUMO",$A46&lt;&gt;"")</formula>
    </cfRule>
    <cfRule type="expression" dxfId="461" priority="462" stopIfTrue="1">
      <formula>AND(OR($A46="COMPOSICAO",$A46="INSUMO",$A46&lt;&gt;""),$A46&lt;&gt;"")</formula>
    </cfRule>
  </conditionalFormatting>
  <conditionalFormatting sqref="A46:B46">
    <cfRule type="expression" dxfId="460" priority="459" stopIfTrue="1">
      <formula>AND($A46&lt;&gt;"COMPOSICAO",$A46&lt;&gt;"INSUMO",$A46&lt;&gt;"")</formula>
    </cfRule>
    <cfRule type="expression" dxfId="459" priority="460" stopIfTrue="1">
      <formula>AND(OR($A46="COMPOSICAO",$A46="INSUMO",$A46&lt;&gt;""),$A46&lt;&gt;"")</formula>
    </cfRule>
  </conditionalFormatting>
  <conditionalFormatting sqref="A46:B46">
    <cfRule type="expression" dxfId="458" priority="457" stopIfTrue="1">
      <formula>AND($A46&lt;&gt;"COMPOSICAO",$A46&lt;&gt;"INSUMO",$A46&lt;&gt;"")</formula>
    </cfRule>
    <cfRule type="expression" dxfId="457" priority="458" stopIfTrue="1">
      <formula>AND(OR($A46="COMPOSICAO",$A46="INSUMO",$A46&lt;&gt;""),$A46&lt;&gt;"")</formula>
    </cfRule>
  </conditionalFormatting>
  <conditionalFormatting sqref="B46">
    <cfRule type="expression" dxfId="456" priority="455" stopIfTrue="1">
      <formula>AND($A46&lt;&gt;"COMPOSICAO",$A46&lt;&gt;"INSUMO",$A46&lt;&gt;"")</formula>
    </cfRule>
    <cfRule type="expression" dxfId="455" priority="456" stopIfTrue="1">
      <formula>AND(OR($A46="COMPOSICAO",$A46="INSUMO",$A46&lt;&gt;""),$A46&lt;&gt;"")</formula>
    </cfRule>
  </conditionalFormatting>
  <conditionalFormatting sqref="B46">
    <cfRule type="expression" dxfId="454" priority="453" stopIfTrue="1">
      <formula>AND($A46&lt;&gt;"COMPOSICAO",$A46&lt;&gt;"INSUMO",$A46&lt;&gt;"")</formula>
    </cfRule>
    <cfRule type="expression" dxfId="453" priority="454" stopIfTrue="1">
      <formula>AND(OR($A46="COMPOSICAO",$A46="INSUMO",$A46&lt;&gt;""),$A46&lt;&gt;"")</formula>
    </cfRule>
  </conditionalFormatting>
  <conditionalFormatting sqref="B46">
    <cfRule type="expression" dxfId="452" priority="451" stopIfTrue="1">
      <formula>AND($A46&lt;&gt;"COMPOSICAO",$A46&lt;&gt;"INSUMO",$A46&lt;&gt;"")</formula>
    </cfRule>
    <cfRule type="expression" dxfId="451" priority="452" stopIfTrue="1">
      <formula>AND(OR($A46="COMPOSICAO",$A46="INSUMO",$A46&lt;&gt;""),$A46&lt;&gt;"")</formula>
    </cfRule>
  </conditionalFormatting>
  <conditionalFormatting sqref="B46">
    <cfRule type="expression" dxfId="450" priority="449" stopIfTrue="1">
      <formula>AND($A46&lt;&gt;"COMPOSICAO",$A46&lt;&gt;"INSUMO",$A46&lt;&gt;"")</formula>
    </cfRule>
    <cfRule type="expression" dxfId="449" priority="450" stopIfTrue="1">
      <formula>AND(OR($A46="COMPOSICAO",$A46="INSUMO",$A46&lt;&gt;""),$A46&lt;&gt;"")</formula>
    </cfRule>
  </conditionalFormatting>
  <conditionalFormatting sqref="C46">
    <cfRule type="expression" dxfId="448" priority="447" stopIfTrue="1">
      <formula>AND($A46&lt;&gt;"COMPOSICAO",$A46&lt;&gt;"INSUMO",$A46&lt;&gt;"")</formula>
    </cfRule>
    <cfRule type="expression" dxfId="447" priority="448" stopIfTrue="1">
      <formula>AND(OR($A46="COMPOSICAO",$A46="INSUMO",$A46&lt;&gt;""),$A46&lt;&gt;"")</formula>
    </cfRule>
  </conditionalFormatting>
  <conditionalFormatting sqref="C46">
    <cfRule type="expression" dxfId="446" priority="445" stopIfTrue="1">
      <formula>AND($A46&lt;&gt;"COMPOSICAO",$A46&lt;&gt;"INSUMO",$A46&lt;&gt;"")</formula>
    </cfRule>
    <cfRule type="expression" dxfId="445" priority="446" stopIfTrue="1">
      <formula>AND(OR($A46="COMPOSICAO",$A46="INSUMO",$A46&lt;&gt;""),$A46&lt;&gt;"")</formula>
    </cfRule>
  </conditionalFormatting>
  <conditionalFormatting sqref="C46">
    <cfRule type="expression" dxfId="444" priority="443" stopIfTrue="1">
      <formula>AND($A46&lt;&gt;"COMPOSICAO",$A46&lt;&gt;"INSUMO",$A46&lt;&gt;"")</formula>
    </cfRule>
    <cfRule type="expression" dxfId="443" priority="444" stopIfTrue="1">
      <formula>AND(OR($A46="COMPOSICAO",$A46="INSUMO",$A46&lt;&gt;""),$A46&lt;&gt;"")</formula>
    </cfRule>
  </conditionalFormatting>
  <conditionalFormatting sqref="C46">
    <cfRule type="expression" dxfId="442" priority="441" stopIfTrue="1">
      <formula>AND($A46&lt;&gt;"COMPOSICAO",$A46&lt;&gt;"INSUMO",$A46&lt;&gt;"")</formula>
    </cfRule>
    <cfRule type="expression" dxfId="441" priority="442" stopIfTrue="1">
      <formula>AND(OR($A46="COMPOSICAO",$A46="INSUMO",$A46&lt;&gt;""),$A46&lt;&gt;"")</formula>
    </cfRule>
  </conditionalFormatting>
  <conditionalFormatting sqref="D46">
    <cfRule type="expression" dxfId="440" priority="439" stopIfTrue="1">
      <formula>AND($A46&lt;&gt;"COMPOSICAO",$A46&lt;&gt;"INSUMO",$A46&lt;&gt;"")</formula>
    </cfRule>
    <cfRule type="expression" dxfId="439" priority="440" stopIfTrue="1">
      <formula>AND(OR($A46="COMPOSICAO",$A46="INSUMO",$A46&lt;&gt;""),$A46&lt;&gt;"")</formula>
    </cfRule>
  </conditionalFormatting>
  <conditionalFormatting sqref="D46">
    <cfRule type="expression" dxfId="438" priority="437" stopIfTrue="1">
      <formula>AND($A46&lt;&gt;"COMPOSICAO",$A46&lt;&gt;"INSUMO",$A46&lt;&gt;"")</formula>
    </cfRule>
    <cfRule type="expression" dxfId="437" priority="438" stopIfTrue="1">
      <formula>AND(OR($A46="COMPOSICAO",$A46="INSUMO",$A46&lt;&gt;""),$A46&lt;&gt;"")</formula>
    </cfRule>
  </conditionalFormatting>
  <conditionalFormatting sqref="D46">
    <cfRule type="expression" dxfId="436" priority="435" stopIfTrue="1">
      <formula>AND($A46&lt;&gt;"COMPOSICAO",$A46&lt;&gt;"INSUMO",$A46&lt;&gt;"")</formula>
    </cfRule>
    <cfRule type="expression" dxfId="435" priority="436" stopIfTrue="1">
      <formula>AND(OR($A46="COMPOSICAO",$A46="INSUMO",$A46&lt;&gt;""),$A46&lt;&gt;"")</formula>
    </cfRule>
  </conditionalFormatting>
  <conditionalFormatting sqref="D46">
    <cfRule type="expression" dxfId="434" priority="433" stopIfTrue="1">
      <formula>AND($A46&lt;&gt;"COMPOSICAO",$A46&lt;&gt;"INSUMO",$A46&lt;&gt;"")</formula>
    </cfRule>
    <cfRule type="expression" dxfId="433" priority="434" stopIfTrue="1">
      <formula>AND(OR($A46="COMPOSICAO",$A46="INSUMO",$A46&lt;&gt;""),$A46&lt;&gt;"")</formula>
    </cfRule>
  </conditionalFormatting>
  <conditionalFormatting sqref="E46:G46">
    <cfRule type="expression" dxfId="432" priority="431" stopIfTrue="1">
      <formula>AND($A46&lt;&gt;"COMPOSICAO",$A46&lt;&gt;"INSUMO",$A46&lt;&gt;"")</formula>
    </cfRule>
    <cfRule type="expression" dxfId="431" priority="432" stopIfTrue="1">
      <formula>AND(OR($A46="COMPOSICAO",$A46="INSUMO",$A46&lt;&gt;""),$A46&lt;&gt;"")</formula>
    </cfRule>
  </conditionalFormatting>
  <conditionalFormatting sqref="E46:G46">
    <cfRule type="expression" dxfId="430" priority="429" stopIfTrue="1">
      <formula>AND($A46&lt;&gt;"COMPOSICAO",$A46&lt;&gt;"INSUMO",$A46&lt;&gt;"")</formula>
    </cfRule>
    <cfRule type="expression" dxfId="429" priority="430" stopIfTrue="1">
      <formula>AND(OR($A46="COMPOSICAO",$A46="INSUMO",$A46&lt;&gt;""),$A46&lt;&gt;"")</formula>
    </cfRule>
  </conditionalFormatting>
  <conditionalFormatting sqref="E46:G46">
    <cfRule type="expression" dxfId="428" priority="427" stopIfTrue="1">
      <formula>AND($A46&lt;&gt;"COMPOSICAO",$A46&lt;&gt;"INSUMO",$A46&lt;&gt;"")</formula>
    </cfRule>
    <cfRule type="expression" dxfId="427" priority="428" stopIfTrue="1">
      <formula>AND(OR($A46="COMPOSICAO",$A46="INSUMO",$A46&lt;&gt;""),$A46&lt;&gt;"")</formula>
    </cfRule>
  </conditionalFormatting>
  <conditionalFormatting sqref="E46:G46">
    <cfRule type="expression" dxfId="426" priority="425" stopIfTrue="1">
      <formula>AND($A46&lt;&gt;"COMPOSICAO",$A46&lt;&gt;"INSUMO",$A46&lt;&gt;"")</formula>
    </cfRule>
    <cfRule type="expression" dxfId="425" priority="426" stopIfTrue="1">
      <formula>AND(OR($A46="COMPOSICAO",$A46="INSUMO",$A46&lt;&gt;""),$A46&lt;&gt;"")</formula>
    </cfRule>
  </conditionalFormatting>
  <conditionalFormatting sqref="D46">
    <cfRule type="expression" dxfId="424" priority="423" stopIfTrue="1">
      <formula>AND($A46&lt;&gt;"COMPOSICAO",$A46&lt;&gt;"INSUMO",$A46&lt;&gt;"")</formula>
    </cfRule>
    <cfRule type="expression" dxfId="423" priority="424" stopIfTrue="1">
      <formula>AND(OR($A46="COMPOSICAO",$A46="INSUMO",$A46&lt;&gt;""),$A46&lt;&gt;"")</formula>
    </cfRule>
  </conditionalFormatting>
  <conditionalFormatting sqref="D46">
    <cfRule type="expression" dxfId="422" priority="421" stopIfTrue="1">
      <formula>AND($A46&lt;&gt;"COMPOSICAO",$A46&lt;&gt;"INSUMO",$A46&lt;&gt;"")</formula>
    </cfRule>
    <cfRule type="expression" dxfId="421" priority="422" stopIfTrue="1">
      <formula>AND(OR($A46="COMPOSICAO",$A46="INSUMO",$A46&lt;&gt;""),$A46&lt;&gt;"")</formula>
    </cfRule>
  </conditionalFormatting>
  <conditionalFormatting sqref="D46:G46">
    <cfRule type="expression" dxfId="420" priority="419" stopIfTrue="1">
      <formula>AND($A46&lt;&gt;"COMPOSICAO",$A46&lt;&gt;"INSUMO",$A46&lt;&gt;"")</formula>
    </cfRule>
    <cfRule type="expression" dxfId="419" priority="420" stopIfTrue="1">
      <formula>AND(OR($A46="COMPOSICAO",$A46="INSUMO",$A46&lt;&gt;""),$A46&lt;&gt;"")</formula>
    </cfRule>
  </conditionalFormatting>
  <conditionalFormatting sqref="D46:G46">
    <cfRule type="expression" dxfId="418" priority="417" stopIfTrue="1">
      <formula>AND($A46&lt;&gt;"COMPOSICAO",$A46&lt;&gt;"INSUMO",$A46&lt;&gt;"")</formula>
    </cfRule>
    <cfRule type="expression" dxfId="417" priority="418" stopIfTrue="1">
      <formula>AND(OR($A46="COMPOSICAO",$A46="INSUMO",$A46&lt;&gt;""),$A46&lt;&gt;"")</formula>
    </cfRule>
  </conditionalFormatting>
  <conditionalFormatting sqref="C46">
    <cfRule type="expression" dxfId="416" priority="415" stopIfTrue="1">
      <formula>AND($A46&lt;&gt;"COMPOSICAO",$A46&lt;&gt;"INSUMO",$A46&lt;&gt;"")</formula>
    </cfRule>
    <cfRule type="expression" dxfId="415" priority="416" stopIfTrue="1">
      <formula>AND(OR($A46="COMPOSICAO",$A46="INSUMO",$A46&lt;&gt;""),$A46&lt;&gt;"")</formula>
    </cfRule>
  </conditionalFormatting>
  <conditionalFormatting sqref="C46">
    <cfRule type="expression" dxfId="414" priority="413" stopIfTrue="1">
      <formula>AND($A46&lt;&gt;"COMPOSICAO",$A46&lt;&gt;"INSUMO",$A46&lt;&gt;"")</formula>
    </cfRule>
    <cfRule type="expression" dxfId="413" priority="414" stopIfTrue="1">
      <formula>AND(OR($A46="COMPOSICAO",$A46="INSUMO",$A46&lt;&gt;""),$A46&lt;&gt;"")</formula>
    </cfRule>
  </conditionalFormatting>
  <conditionalFormatting sqref="C46">
    <cfRule type="expression" dxfId="412" priority="411" stopIfTrue="1">
      <formula>AND($A46&lt;&gt;"COMPOSICAO",$A46&lt;&gt;"INSUMO",$A46&lt;&gt;"")</formula>
    </cfRule>
    <cfRule type="expression" dxfId="411" priority="412" stopIfTrue="1">
      <formula>AND(OR($A46="COMPOSICAO",$A46="INSUMO",$A46&lt;&gt;""),$A46&lt;&gt;"")</formula>
    </cfRule>
  </conditionalFormatting>
  <conditionalFormatting sqref="C46">
    <cfRule type="expression" dxfId="410" priority="409" stopIfTrue="1">
      <formula>AND($A46&lt;&gt;"COMPOSICAO",$A46&lt;&gt;"INSUMO",$A46&lt;&gt;"")</formula>
    </cfRule>
    <cfRule type="expression" dxfId="409" priority="410" stopIfTrue="1">
      <formula>AND(OR($A46="COMPOSICAO",$A46="INSUMO",$A46&lt;&gt;""),$A46&lt;&gt;"")</formula>
    </cfRule>
  </conditionalFormatting>
  <conditionalFormatting sqref="A46:B46">
    <cfRule type="expression" dxfId="408" priority="407" stopIfTrue="1">
      <formula>AND($A46&lt;&gt;"COMPOSICAO",$A46&lt;&gt;"INSUMO",$A46&lt;&gt;"")</formula>
    </cfRule>
    <cfRule type="expression" dxfId="407" priority="408" stopIfTrue="1">
      <formula>AND(OR($A46="COMPOSICAO",$A46="INSUMO",$A46&lt;&gt;""),$A46&lt;&gt;"")</formula>
    </cfRule>
  </conditionalFormatting>
  <conditionalFormatting sqref="B46">
    <cfRule type="expression" dxfId="406" priority="405" stopIfTrue="1">
      <formula>AND($A46&lt;&gt;"COMPOSICAO",$A46&lt;&gt;"INSUMO",$A46&lt;&gt;"")</formula>
    </cfRule>
    <cfRule type="expression" dxfId="405" priority="406" stopIfTrue="1">
      <formula>AND(OR($A46="COMPOSICAO",$A46="INSUMO",$A46&lt;&gt;""),$A46&lt;&gt;"")</formula>
    </cfRule>
  </conditionalFormatting>
  <conditionalFormatting sqref="A46:B46">
    <cfRule type="expression" dxfId="404" priority="403" stopIfTrue="1">
      <formula>AND($A46&lt;&gt;"COMPOSICAO",$A46&lt;&gt;"INSUMO",$A46&lt;&gt;"")</formula>
    </cfRule>
    <cfRule type="expression" dxfId="403" priority="404" stopIfTrue="1">
      <formula>AND(OR($A46="COMPOSICAO",$A46="INSUMO",$A46&lt;&gt;""),$A46&lt;&gt;"")</formula>
    </cfRule>
  </conditionalFormatting>
  <conditionalFormatting sqref="A46:B46">
    <cfRule type="expression" dxfId="402" priority="401" stopIfTrue="1">
      <formula>AND($A46&lt;&gt;"COMPOSICAO",$A46&lt;&gt;"INSUMO",$A46&lt;&gt;"")</formula>
    </cfRule>
    <cfRule type="expression" dxfId="401" priority="402" stopIfTrue="1">
      <formula>AND(OR($A46="COMPOSICAO",$A46="INSUMO",$A46&lt;&gt;""),$A46&lt;&gt;"")</formula>
    </cfRule>
  </conditionalFormatting>
  <conditionalFormatting sqref="E46">
    <cfRule type="expression" dxfId="400" priority="399" stopIfTrue="1">
      <formula>AND($A46&lt;&gt;"COMPOSICAO",$A46&lt;&gt;"INSUMO",$A46&lt;&gt;"")</formula>
    </cfRule>
    <cfRule type="expression" dxfId="399" priority="400" stopIfTrue="1">
      <formula>AND(OR($A46="COMPOSICAO",$A46="INSUMO",$A46&lt;&gt;""),$A46&lt;&gt;"")</formula>
    </cfRule>
  </conditionalFormatting>
  <conditionalFormatting sqref="A54:B54">
    <cfRule type="expression" dxfId="398" priority="397" stopIfTrue="1">
      <formula>AND($A54&lt;&gt;"COMPOSICAO",$A54&lt;&gt;"INSUMO",$A54&lt;&gt;"")</formula>
    </cfRule>
    <cfRule type="expression" dxfId="397" priority="398" stopIfTrue="1">
      <formula>AND(OR($A54="COMPOSICAO",$A54="INSUMO",$A54&lt;&gt;""),$A54&lt;&gt;"")</formula>
    </cfRule>
  </conditionalFormatting>
  <conditionalFormatting sqref="B54">
    <cfRule type="expression" dxfId="396" priority="395" stopIfTrue="1">
      <formula>AND($A54&lt;&gt;"COMPOSICAO",$A54&lt;&gt;"INSUMO",$A54&lt;&gt;"")</formula>
    </cfRule>
    <cfRule type="expression" dxfId="395" priority="396" stopIfTrue="1">
      <formula>AND(OR($A54="COMPOSICAO",$A54="INSUMO",$A54&lt;&gt;""),$A54&lt;&gt;"")</formula>
    </cfRule>
  </conditionalFormatting>
  <conditionalFormatting sqref="A54:B54">
    <cfRule type="expression" dxfId="394" priority="393" stopIfTrue="1">
      <formula>AND($A54&lt;&gt;"COMPOSICAO",$A54&lt;&gt;"INSUMO",$A54&lt;&gt;"")</formula>
    </cfRule>
    <cfRule type="expression" dxfId="393" priority="394" stopIfTrue="1">
      <formula>AND(OR($A54="COMPOSICAO",$A54="INSUMO",$A54&lt;&gt;""),$A54&lt;&gt;"")</formula>
    </cfRule>
  </conditionalFormatting>
  <conditionalFormatting sqref="A54:B54">
    <cfRule type="expression" dxfId="392" priority="391" stopIfTrue="1">
      <formula>AND($A54&lt;&gt;"COMPOSICAO",$A54&lt;&gt;"INSUMO",$A54&lt;&gt;"")</formula>
    </cfRule>
    <cfRule type="expression" dxfId="391" priority="392" stopIfTrue="1">
      <formula>AND(OR($A54="COMPOSICAO",$A54="INSUMO",$A54&lt;&gt;""),$A54&lt;&gt;"")</formula>
    </cfRule>
  </conditionalFormatting>
  <conditionalFormatting sqref="B54">
    <cfRule type="expression" dxfId="390" priority="389" stopIfTrue="1">
      <formula>AND($A54&lt;&gt;"COMPOSICAO",$A54&lt;&gt;"INSUMO",$A54&lt;&gt;"")</formula>
    </cfRule>
    <cfRule type="expression" dxfId="389" priority="390" stopIfTrue="1">
      <formula>AND(OR($A54="COMPOSICAO",$A54="INSUMO",$A54&lt;&gt;""),$A54&lt;&gt;"")</formula>
    </cfRule>
  </conditionalFormatting>
  <conditionalFormatting sqref="B54">
    <cfRule type="expression" dxfId="388" priority="387" stopIfTrue="1">
      <formula>AND($A54&lt;&gt;"COMPOSICAO",$A54&lt;&gt;"INSUMO",$A54&lt;&gt;"")</formula>
    </cfRule>
    <cfRule type="expression" dxfId="387" priority="388" stopIfTrue="1">
      <formula>AND(OR($A54="COMPOSICAO",$A54="INSUMO",$A54&lt;&gt;""),$A54&lt;&gt;"")</formula>
    </cfRule>
  </conditionalFormatting>
  <conditionalFormatting sqref="B54">
    <cfRule type="expression" dxfId="386" priority="385" stopIfTrue="1">
      <formula>AND($A54&lt;&gt;"COMPOSICAO",$A54&lt;&gt;"INSUMO",$A54&lt;&gt;"")</formula>
    </cfRule>
    <cfRule type="expression" dxfId="385" priority="386" stopIfTrue="1">
      <formula>AND(OR($A54="COMPOSICAO",$A54="INSUMO",$A54&lt;&gt;""),$A54&lt;&gt;"")</formula>
    </cfRule>
  </conditionalFormatting>
  <conditionalFormatting sqref="B54">
    <cfRule type="expression" dxfId="384" priority="383" stopIfTrue="1">
      <formula>AND($A54&lt;&gt;"COMPOSICAO",$A54&lt;&gt;"INSUMO",$A54&lt;&gt;"")</formula>
    </cfRule>
    <cfRule type="expression" dxfId="383" priority="384" stopIfTrue="1">
      <formula>AND(OR($A54="COMPOSICAO",$A54="INSUMO",$A54&lt;&gt;""),$A54&lt;&gt;"")</formula>
    </cfRule>
  </conditionalFormatting>
  <conditionalFormatting sqref="C54">
    <cfRule type="expression" dxfId="382" priority="381" stopIfTrue="1">
      <formula>AND($A54&lt;&gt;"COMPOSICAO",$A54&lt;&gt;"INSUMO",$A54&lt;&gt;"")</formula>
    </cfRule>
    <cfRule type="expression" dxfId="381" priority="382" stopIfTrue="1">
      <formula>AND(OR($A54="COMPOSICAO",$A54="INSUMO",$A54&lt;&gt;""),$A54&lt;&gt;"")</formula>
    </cfRule>
  </conditionalFormatting>
  <conditionalFormatting sqref="C54">
    <cfRule type="expression" dxfId="380" priority="379" stopIfTrue="1">
      <formula>AND($A54&lt;&gt;"COMPOSICAO",$A54&lt;&gt;"INSUMO",$A54&lt;&gt;"")</formula>
    </cfRule>
    <cfRule type="expression" dxfId="379" priority="380" stopIfTrue="1">
      <formula>AND(OR($A54="COMPOSICAO",$A54="INSUMO",$A54&lt;&gt;""),$A54&lt;&gt;"")</formula>
    </cfRule>
  </conditionalFormatting>
  <conditionalFormatting sqref="C54">
    <cfRule type="expression" dxfId="378" priority="377" stopIfTrue="1">
      <formula>AND($A54&lt;&gt;"COMPOSICAO",$A54&lt;&gt;"INSUMO",$A54&lt;&gt;"")</formula>
    </cfRule>
    <cfRule type="expression" dxfId="377" priority="378" stopIfTrue="1">
      <formula>AND(OR($A54="COMPOSICAO",$A54="INSUMO",$A54&lt;&gt;""),$A54&lt;&gt;"")</formula>
    </cfRule>
  </conditionalFormatting>
  <conditionalFormatting sqref="C54">
    <cfRule type="expression" dxfId="376" priority="375" stopIfTrue="1">
      <formula>AND($A54&lt;&gt;"COMPOSICAO",$A54&lt;&gt;"INSUMO",$A54&lt;&gt;"")</formula>
    </cfRule>
    <cfRule type="expression" dxfId="375" priority="376" stopIfTrue="1">
      <formula>AND(OR($A54="COMPOSICAO",$A54="INSUMO",$A54&lt;&gt;""),$A54&lt;&gt;"")</formula>
    </cfRule>
  </conditionalFormatting>
  <conditionalFormatting sqref="D54">
    <cfRule type="expression" dxfId="374" priority="373" stopIfTrue="1">
      <formula>AND($A54&lt;&gt;"COMPOSICAO",$A54&lt;&gt;"INSUMO",$A54&lt;&gt;"")</formula>
    </cfRule>
    <cfRule type="expression" dxfId="373" priority="374" stopIfTrue="1">
      <formula>AND(OR($A54="COMPOSICAO",$A54="INSUMO",$A54&lt;&gt;""),$A54&lt;&gt;"")</formula>
    </cfRule>
  </conditionalFormatting>
  <conditionalFormatting sqref="D54">
    <cfRule type="expression" dxfId="372" priority="371" stopIfTrue="1">
      <formula>AND($A54&lt;&gt;"COMPOSICAO",$A54&lt;&gt;"INSUMO",$A54&lt;&gt;"")</formula>
    </cfRule>
    <cfRule type="expression" dxfId="371" priority="372" stopIfTrue="1">
      <formula>AND(OR($A54="COMPOSICAO",$A54="INSUMO",$A54&lt;&gt;""),$A54&lt;&gt;"")</formula>
    </cfRule>
  </conditionalFormatting>
  <conditionalFormatting sqref="D54">
    <cfRule type="expression" dxfId="370" priority="369" stopIfTrue="1">
      <formula>AND($A54&lt;&gt;"COMPOSICAO",$A54&lt;&gt;"INSUMO",$A54&lt;&gt;"")</formula>
    </cfRule>
    <cfRule type="expression" dxfId="369" priority="370" stopIfTrue="1">
      <formula>AND(OR($A54="COMPOSICAO",$A54="INSUMO",$A54&lt;&gt;""),$A54&lt;&gt;"")</formula>
    </cfRule>
  </conditionalFormatting>
  <conditionalFormatting sqref="D54">
    <cfRule type="expression" dxfId="368" priority="367" stopIfTrue="1">
      <formula>AND($A54&lt;&gt;"COMPOSICAO",$A54&lt;&gt;"INSUMO",$A54&lt;&gt;"")</formula>
    </cfRule>
    <cfRule type="expression" dxfId="367" priority="368" stopIfTrue="1">
      <formula>AND(OR($A54="COMPOSICAO",$A54="INSUMO",$A54&lt;&gt;""),$A54&lt;&gt;"")</formula>
    </cfRule>
  </conditionalFormatting>
  <conditionalFormatting sqref="E54:G54">
    <cfRule type="expression" dxfId="366" priority="365" stopIfTrue="1">
      <formula>AND($A54&lt;&gt;"COMPOSICAO",$A54&lt;&gt;"INSUMO",$A54&lt;&gt;"")</formula>
    </cfRule>
    <cfRule type="expression" dxfId="365" priority="366" stopIfTrue="1">
      <formula>AND(OR($A54="COMPOSICAO",$A54="INSUMO",$A54&lt;&gt;""),$A54&lt;&gt;"")</formula>
    </cfRule>
  </conditionalFormatting>
  <conditionalFormatting sqref="E54:G54">
    <cfRule type="expression" dxfId="364" priority="363" stopIfTrue="1">
      <formula>AND($A54&lt;&gt;"COMPOSICAO",$A54&lt;&gt;"INSUMO",$A54&lt;&gt;"")</formula>
    </cfRule>
    <cfRule type="expression" dxfId="363" priority="364" stopIfTrue="1">
      <formula>AND(OR($A54="COMPOSICAO",$A54="INSUMO",$A54&lt;&gt;""),$A54&lt;&gt;"")</formula>
    </cfRule>
  </conditionalFormatting>
  <conditionalFormatting sqref="E54:G54">
    <cfRule type="expression" dxfId="362" priority="361" stopIfTrue="1">
      <formula>AND($A54&lt;&gt;"COMPOSICAO",$A54&lt;&gt;"INSUMO",$A54&lt;&gt;"")</formula>
    </cfRule>
    <cfRule type="expression" dxfId="361" priority="362" stopIfTrue="1">
      <formula>AND(OR($A54="COMPOSICAO",$A54="INSUMO",$A54&lt;&gt;""),$A54&lt;&gt;"")</formula>
    </cfRule>
  </conditionalFormatting>
  <conditionalFormatting sqref="E54:G54">
    <cfRule type="expression" dxfId="360" priority="359" stopIfTrue="1">
      <formula>AND($A54&lt;&gt;"COMPOSICAO",$A54&lt;&gt;"INSUMO",$A54&lt;&gt;"")</formula>
    </cfRule>
    <cfRule type="expression" dxfId="359" priority="360" stopIfTrue="1">
      <formula>AND(OR($A54="COMPOSICAO",$A54="INSUMO",$A54&lt;&gt;""),$A54&lt;&gt;"")</formula>
    </cfRule>
  </conditionalFormatting>
  <conditionalFormatting sqref="D54">
    <cfRule type="expression" dxfId="358" priority="357" stopIfTrue="1">
      <formula>AND($A54&lt;&gt;"COMPOSICAO",$A54&lt;&gt;"INSUMO",$A54&lt;&gt;"")</formula>
    </cfRule>
    <cfRule type="expression" dxfId="357" priority="358" stopIfTrue="1">
      <formula>AND(OR($A54="COMPOSICAO",$A54="INSUMO",$A54&lt;&gt;""),$A54&lt;&gt;"")</formula>
    </cfRule>
  </conditionalFormatting>
  <conditionalFormatting sqref="D54">
    <cfRule type="expression" dxfId="356" priority="355" stopIfTrue="1">
      <formula>AND($A54&lt;&gt;"COMPOSICAO",$A54&lt;&gt;"INSUMO",$A54&lt;&gt;"")</formula>
    </cfRule>
    <cfRule type="expression" dxfId="355" priority="356" stopIfTrue="1">
      <formula>AND(OR($A54="COMPOSICAO",$A54="INSUMO",$A54&lt;&gt;""),$A54&lt;&gt;"")</formula>
    </cfRule>
  </conditionalFormatting>
  <conditionalFormatting sqref="D54:G54">
    <cfRule type="expression" dxfId="354" priority="353" stopIfTrue="1">
      <formula>AND($A54&lt;&gt;"COMPOSICAO",$A54&lt;&gt;"INSUMO",$A54&lt;&gt;"")</formula>
    </cfRule>
    <cfRule type="expression" dxfId="353" priority="354" stopIfTrue="1">
      <formula>AND(OR($A54="COMPOSICAO",$A54="INSUMO",$A54&lt;&gt;""),$A54&lt;&gt;"")</formula>
    </cfRule>
  </conditionalFormatting>
  <conditionalFormatting sqref="D54:G54">
    <cfRule type="expression" dxfId="352" priority="351" stopIfTrue="1">
      <formula>AND($A54&lt;&gt;"COMPOSICAO",$A54&lt;&gt;"INSUMO",$A54&lt;&gt;"")</formula>
    </cfRule>
    <cfRule type="expression" dxfId="351" priority="352" stopIfTrue="1">
      <formula>AND(OR($A54="COMPOSICAO",$A54="INSUMO",$A54&lt;&gt;""),$A54&lt;&gt;"")</formula>
    </cfRule>
  </conditionalFormatting>
  <conditionalFormatting sqref="C54">
    <cfRule type="expression" dxfId="350" priority="349" stopIfTrue="1">
      <formula>AND($A54&lt;&gt;"COMPOSICAO",$A54&lt;&gt;"INSUMO",$A54&lt;&gt;"")</formula>
    </cfRule>
    <cfRule type="expression" dxfId="349" priority="350" stopIfTrue="1">
      <formula>AND(OR($A54="COMPOSICAO",$A54="INSUMO",$A54&lt;&gt;""),$A54&lt;&gt;"")</formula>
    </cfRule>
  </conditionalFormatting>
  <conditionalFormatting sqref="C54">
    <cfRule type="expression" dxfId="348" priority="347" stopIfTrue="1">
      <formula>AND($A54&lt;&gt;"COMPOSICAO",$A54&lt;&gt;"INSUMO",$A54&lt;&gt;"")</formula>
    </cfRule>
    <cfRule type="expression" dxfId="347" priority="348" stopIfTrue="1">
      <formula>AND(OR($A54="COMPOSICAO",$A54="INSUMO",$A54&lt;&gt;""),$A54&lt;&gt;"")</formula>
    </cfRule>
  </conditionalFormatting>
  <conditionalFormatting sqref="C54">
    <cfRule type="expression" dxfId="346" priority="345" stopIfTrue="1">
      <formula>AND($A54&lt;&gt;"COMPOSICAO",$A54&lt;&gt;"INSUMO",$A54&lt;&gt;"")</formula>
    </cfRule>
    <cfRule type="expression" dxfId="345" priority="346" stopIfTrue="1">
      <formula>AND(OR($A54="COMPOSICAO",$A54="INSUMO",$A54&lt;&gt;""),$A54&lt;&gt;"")</formula>
    </cfRule>
  </conditionalFormatting>
  <conditionalFormatting sqref="C54">
    <cfRule type="expression" dxfId="344" priority="343" stopIfTrue="1">
      <formula>AND($A54&lt;&gt;"COMPOSICAO",$A54&lt;&gt;"INSUMO",$A54&lt;&gt;"")</formula>
    </cfRule>
    <cfRule type="expression" dxfId="343" priority="344" stopIfTrue="1">
      <formula>AND(OR($A54="COMPOSICAO",$A54="INSUMO",$A54&lt;&gt;""),$A54&lt;&gt;"")</formula>
    </cfRule>
  </conditionalFormatting>
  <conditionalFormatting sqref="A54:B54">
    <cfRule type="expression" dxfId="342" priority="341" stopIfTrue="1">
      <formula>AND($A54&lt;&gt;"COMPOSICAO",$A54&lt;&gt;"INSUMO",$A54&lt;&gt;"")</formula>
    </cfRule>
    <cfRule type="expression" dxfId="341" priority="342" stopIfTrue="1">
      <formula>AND(OR($A54="COMPOSICAO",$A54="INSUMO",$A54&lt;&gt;""),$A54&lt;&gt;"")</formula>
    </cfRule>
  </conditionalFormatting>
  <conditionalFormatting sqref="B54">
    <cfRule type="expression" dxfId="340" priority="339" stopIfTrue="1">
      <formula>AND($A54&lt;&gt;"COMPOSICAO",$A54&lt;&gt;"INSUMO",$A54&lt;&gt;"")</formula>
    </cfRule>
    <cfRule type="expression" dxfId="339" priority="340" stopIfTrue="1">
      <formula>AND(OR($A54="COMPOSICAO",$A54="INSUMO",$A54&lt;&gt;""),$A54&lt;&gt;"")</formula>
    </cfRule>
  </conditionalFormatting>
  <conditionalFormatting sqref="A54:B54">
    <cfRule type="expression" dxfId="338" priority="337" stopIfTrue="1">
      <formula>AND($A54&lt;&gt;"COMPOSICAO",$A54&lt;&gt;"INSUMO",$A54&lt;&gt;"")</formula>
    </cfRule>
    <cfRule type="expression" dxfId="337" priority="338" stopIfTrue="1">
      <formula>AND(OR($A54="COMPOSICAO",$A54="INSUMO",$A54&lt;&gt;""),$A54&lt;&gt;"")</formula>
    </cfRule>
  </conditionalFormatting>
  <conditionalFormatting sqref="A54:B54">
    <cfRule type="expression" dxfId="336" priority="335" stopIfTrue="1">
      <formula>AND($A54&lt;&gt;"COMPOSICAO",$A54&lt;&gt;"INSUMO",$A54&lt;&gt;"")</formula>
    </cfRule>
    <cfRule type="expression" dxfId="335" priority="336" stopIfTrue="1">
      <formula>AND(OR($A54="COMPOSICAO",$A54="INSUMO",$A54&lt;&gt;""),$A54&lt;&gt;"")</formula>
    </cfRule>
  </conditionalFormatting>
  <conditionalFormatting sqref="E54">
    <cfRule type="expression" dxfId="334" priority="333" stopIfTrue="1">
      <formula>AND($A54&lt;&gt;"COMPOSICAO",$A54&lt;&gt;"INSUMO",$A54&lt;&gt;"")</formula>
    </cfRule>
    <cfRule type="expression" dxfId="333" priority="334" stopIfTrue="1">
      <formula>AND(OR($A54="COMPOSICAO",$A54="INSUMO",$A54&lt;&gt;""),$A54&lt;&gt;"")</formula>
    </cfRule>
  </conditionalFormatting>
  <conditionalFormatting sqref="A59:B59">
    <cfRule type="expression" dxfId="332" priority="331" stopIfTrue="1">
      <formula>AND($A59&lt;&gt;"COMPOSICAO",$A59&lt;&gt;"INSUMO",$A59&lt;&gt;"")</formula>
    </cfRule>
    <cfRule type="expression" dxfId="331" priority="332" stopIfTrue="1">
      <formula>AND(OR($A59="COMPOSICAO",$A59="INSUMO",$A59&lt;&gt;""),$A59&lt;&gt;"")</formula>
    </cfRule>
  </conditionalFormatting>
  <conditionalFormatting sqref="B59">
    <cfRule type="expression" dxfId="330" priority="329" stopIfTrue="1">
      <formula>AND($A59&lt;&gt;"COMPOSICAO",$A59&lt;&gt;"INSUMO",$A59&lt;&gt;"")</formula>
    </cfRule>
    <cfRule type="expression" dxfId="329" priority="330" stopIfTrue="1">
      <formula>AND(OR($A59="COMPOSICAO",$A59="INSUMO",$A59&lt;&gt;""),$A59&lt;&gt;"")</formula>
    </cfRule>
  </conditionalFormatting>
  <conditionalFormatting sqref="A59:B59">
    <cfRule type="expression" dxfId="328" priority="327" stopIfTrue="1">
      <formula>AND($A59&lt;&gt;"COMPOSICAO",$A59&lt;&gt;"INSUMO",$A59&lt;&gt;"")</formula>
    </cfRule>
    <cfRule type="expression" dxfId="327" priority="328" stopIfTrue="1">
      <formula>AND(OR($A59="COMPOSICAO",$A59="INSUMO",$A59&lt;&gt;""),$A59&lt;&gt;"")</formula>
    </cfRule>
  </conditionalFormatting>
  <conditionalFormatting sqref="A59:B59">
    <cfRule type="expression" dxfId="326" priority="325" stopIfTrue="1">
      <formula>AND($A59&lt;&gt;"COMPOSICAO",$A59&lt;&gt;"INSUMO",$A59&lt;&gt;"")</formula>
    </cfRule>
    <cfRule type="expression" dxfId="325" priority="326" stopIfTrue="1">
      <formula>AND(OR($A59="COMPOSICAO",$A59="INSUMO",$A59&lt;&gt;""),$A59&lt;&gt;"")</formula>
    </cfRule>
  </conditionalFormatting>
  <conditionalFormatting sqref="B59">
    <cfRule type="expression" dxfId="324" priority="323" stopIfTrue="1">
      <formula>AND($A59&lt;&gt;"COMPOSICAO",$A59&lt;&gt;"INSUMO",$A59&lt;&gt;"")</formula>
    </cfRule>
    <cfRule type="expression" dxfId="323" priority="324" stopIfTrue="1">
      <formula>AND(OR($A59="COMPOSICAO",$A59="INSUMO",$A59&lt;&gt;""),$A59&lt;&gt;"")</formula>
    </cfRule>
  </conditionalFormatting>
  <conditionalFormatting sqref="B59">
    <cfRule type="expression" dxfId="322" priority="321" stopIfTrue="1">
      <formula>AND($A59&lt;&gt;"COMPOSICAO",$A59&lt;&gt;"INSUMO",$A59&lt;&gt;"")</formula>
    </cfRule>
    <cfRule type="expression" dxfId="321" priority="322" stopIfTrue="1">
      <formula>AND(OR($A59="COMPOSICAO",$A59="INSUMO",$A59&lt;&gt;""),$A59&lt;&gt;"")</formula>
    </cfRule>
  </conditionalFormatting>
  <conditionalFormatting sqref="B59">
    <cfRule type="expression" dxfId="320" priority="319" stopIfTrue="1">
      <formula>AND($A59&lt;&gt;"COMPOSICAO",$A59&lt;&gt;"INSUMO",$A59&lt;&gt;"")</formula>
    </cfRule>
    <cfRule type="expression" dxfId="319" priority="320" stopIfTrue="1">
      <formula>AND(OR($A59="COMPOSICAO",$A59="INSUMO",$A59&lt;&gt;""),$A59&lt;&gt;"")</formula>
    </cfRule>
  </conditionalFormatting>
  <conditionalFormatting sqref="B59">
    <cfRule type="expression" dxfId="318" priority="317" stopIfTrue="1">
      <formula>AND($A59&lt;&gt;"COMPOSICAO",$A59&lt;&gt;"INSUMO",$A59&lt;&gt;"")</formula>
    </cfRule>
    <cfRule type="expression" dxfId="317" priority="318" stopIfTrue="1">
      <formula>AND(OR($A59="COMPOSICAO",$A59="INSUMO",$A59&lt;&gt;""),$A59&lt;&gt;"")</formula>
    </cfRule>
  </conditionalFormatting>
  <conditionalFormatting sqref="C59">
    <cfRule type="expression" dxfId="316" priority="315" stopIfTrue="1">
      <formula>AND($A59&lt;&gt;"COMPOSICAO",$A59&lt;&gt;"INSUMO",$A59&lt;&gt;"")</formula>
    </cfRule>
    <cfRule type="expression" dxfId="315" priority="316" stopIfTrue="1">
      <formula>AND(OR($A59="COMPOSICAO",$A59="INSUMO",$A59&lt;&gt;""),$A59&lt;&gt;"")</formula>
    </cfRule>
  </conditionalFormatting>
  <conditionalFormatting sqref="C59">
    <cfRule type="expression" dxfId="314" priority="313" stopIfTrue="1">
      <formula>AND($A59&lt;&gt;"COMPOSICAO",$A59&lt;&gt;"INSUMO",$A59&lt;&gt;"")</formula>
    </cfRule>
    <cfRule type="expression" dxfId="313" priority="314" stopIfTrue="1">
      <formula>AND(OR($A59="COMPOSICAO",$A59="INSUMO",$A59&lt;&gt;""),$A59&lt;&gt;"")</formula>
    </cfRule>
  </conditionalFormatting>
  <conditionalFormatting sqref="C59">
    <cfRule type="expression" dxfId="312" priority="311" stopIfTrue="1">
      <formula>AND($A59&lt;&gt;"COMPOSICAO",$A59&lt;&gt;"INSUMO",$A59&lt;&gt;"")</formula>
    </cfRule>
    <cfRule type="expression" dxfId="311" priority="312" stopIfTrue="1">
      <formula>AND(OR($A59="COMPOSICAO",$A59="INSUMO",$A59&lt;&gt;""),$A59&lt;&gt;"")</formula>
    </cfRule>
  </conditionalFormatting>
  <conditionalFormatting sqref="C59">
    <cfRule type="expression" dxfId="310" priority="309" stopIfTrue="1">
      <formula>AND($A59&lt;&gt;"COMPOSICAO",$A59&lt;&gt;"INSUMO",$A59&lt;&gt;"")</formula>
    </cfRule>
    <cfRule type="expression" dxfId="309" priority="310" stopIfTrue="1">
      <formula>AND(OR($A59="COMPOSICAO",$A59="INSUMO",$A59&lt;&gt;""),$A59&lt;&gt;"")</formula>
    </cfRule>
  </conditionalFormatting>
  <conditionalFormatting sqref="D59">
    <cfRule type="expression" dxfId="308" priority="307" stopIfTrue="1">
      <formula>AND($A59&lt;&gt;"COMPOSICAO",$A59&lt;&gt;"INSUMO",$A59&lt;&gt;"")</formula>
    </cfRule>
    <cfRule type="expression" dxfId="307" priority="308" stopIfTrue="1">
      <formula>AND(OR($A59="COMPOSICAO",$A59="INSUMO",$A59&lt;&gt;""),$A59&lt;&gt;"")</formula>
    </cfRule>
  </conditionalFormatting>
  <conditionalFormatting sqref="D59">
    <cfRule type="expression" dxfId="306" priority="305" stopIfTrue="1">
      <formula>AND($A59&lt;&gt;"COMPOSICAO",$A59&lt;&gt;"INSUMO",$A59&lt;&gt;"")</formula>
    </cfRule>
    <cfRule type="expression" dxfId="305" priority="306" stopIfTrue="1">
      <formula>AND(OR($A59="COMPOSICAO",$A59="INSUMO",$A59&lt;&gt;""),$A59&lt;&gt;"")</formula>
    </cfRule>
  </conditionalFormatting>
  <conditionalFormatting sqref="D59">
    <cfRule type="expression" dxfId="304" priority="303" stopIfTrue="1">
      <formula>AND($A59&lt;&gt;"COMPOSICAO",$A59&lt;&gt;"INSUMO",$A59&lt;&gt;"")</formula>
    </cfRule>
    <cfRule type="expression" dxfId="303" priority="304" stopIfTrue="1">
      <formula>AND(OR($A59="COMPOSICAO",$A59="INSUMO",$A59&lt;&gt;""),$A59&lt;&gt;"")</formula>
    </cfRule>
  </conditionalFormatting>
  <conditionalFormatting sqref="D59">
    <cfRule type="expression" dxfId="302" priority="301" stopIfTrue="1">
      <formula>AND($A59&lt;&gt;"COMPOSICAO",$A59&lt;&gt;"INSUMO",$A59&lt;&gt;"")</formula>
    </cfRule>
    <cfRule type="expression" dxfId="301" priority="302" stopIfTrue="1">
      <formula>AND(OR($A59="COMPOSICAO",$A59="INSUMO",$A59&lt;&gt;""),$A59&lt;&gt;"")</formula>
    </cfRule>
  </conditionalFormatting>
  <conditionalFormatting sqref="E59:G59">
    <cfRule type="expression" dxfId="300" priority="299" stopIfTrue="1">
      <formula>AND($A59&lt;&gt;"COMPOSICAO",$A59&lt;&gt;"INSUMO",$A59&lt;&gt;"")</formula>
    </cfRule>
    <cfRule type="expression" dxfId="299" priority="300" stopIfTrue="1">
      <formula>AND(OR($A59="COMPOSICAO",$A59="INSUMO",$A59&lt;&gt;""),$A59&lt;&gt;"")</formula>
    </cfRule>
  </conditionalFormatting>
  <conditionalFormatting sqref="E59:G59">
    <cfRule type="expression" dxfId="298" priority="297" stopIfTrue="1">
      <formula>AND($A59&lt;&gt;"COMPOSICAO",$A59&lt;&gt;"INSUMO",$A59&lt;&gt;"")</formula>
    </cfRule>
    <cfRule type="expression" dxfId="297" priority="298" stopIfTrue="1">
      <formula>AND(OR($A59="COMPOSICAO",$A59="INSUMO",$A59&lt;&gt;""),$A59&lt;&gt;"")</formula>
    </cfRule>
  </conditionalFormatting>
  <conditionalFormatting sqref="E59:G59">
    <cfRule type="expression" dxfId="296" priority="295" stopIfTrue="1">
      <formula>AND($A59&lt;&gt;"COMPOSICAO",$A59&lt;&gt;"INSUMO",$A59&lt;&gt;"")</formula>
    </cfRule>
    <cfRule type="expression" dxfId="295" priority="296" stopIfTrue="1">
      <formula>AND(OR($A59="COMPOSICAO",$A59="INSUMO",$A59&lt;&gt;""),$A59&lt;&gt;"")</formula>
    </cfRule>
  </conditionalFormatting>
  <conditionalFormatting sqref="E59:G59">
    <cfRule type="expression" dxfId="294" priority="293" stopIfTrue="1">
      <formula>AND($A59&lt;&gt;"COMPOSICAO",$A59&lt;&gt;"INSUMO",$A59&lt;&gt;"")</formula>
    </cfRule>
    <cfRule type="expression" dxfId="293" priority="294" stopIfTrue="1">
      <formula>AND(OR($A59="COMPOSICAO",$A59="INSUMO",$A59&lt;&gt;""),$A59&lt;&gt;"")</formula>
    </cfRule>
  </conditionalFormatting>
  <conditionalFormatting sqref="D59">
    <cfRule type="expression" dxfId="292" priority="291" stopIfTrue="1">
      <formula>AND($A59&lt;&gt;"COMPOSICAO",$A59&lt;&gt;"INSUMO",$A59&lt;&gt;"")</formula>
    </cfRule>
    <cfRule type="expression" dxfId="291" priority="292" stopIfTrue="1">
      <formula>AND(OR($A59="COMPOSICAO",$A59="INSUMO",$A59&lt;&gt;""),$A59&lt;&gt;"")</formula>
    </cfRule>
  </conditionalFormatting>
  <conditionalFormatting sqref="D59">
    <cfRule type="expression" dxfId="290" priority="289" stopIfTrue="1">
      <formula>AND($A59&lt;&gt;"COMPOSICAO",$A59&lt;&gt;"INSUMO",$A59&lt;&gt;"")</formula>
    </cfRule>
    <cfRule type="expression" dxfId="289" priority="290" stopIfTrue="1">
      <formula>AND(OR($A59="COMPOSICAO",$A59="INSUMO",$A59&lt;&gt;""),$A59&lt;&gt;"")</formula>
    </cfRule>
  </conditionalFormatting>
  <conditionalFormatting sqref="D59:G59">
    <cfRule type="expression" dxfId="288" priority="287" stopIfTrue="1">
      <formula>AND($A59&lt;&gt;"COMPOSICAO",$A59&lt;&gt;"INSUMO",$A59&lt;&gt;"")</formula>
    </cfRule>
    <cfRule type="expression" dxfId="287" priority="288" stopIfTrue="1">
      <formula>AND(OR($A59="COMPOSICAO",$A59="INSUMO",$A59&lt;&gt;""),$A59&lt;&gt;"")</formula>
    </cfRule>
  </conditionalFormatting>
  <conditionalFormatting sqref="D59:G59">
    <cfRule type="expression" dxfId="286" priority="285" stopIfTrue="1">
      <formula>AND($A59&lt;&gt;"COMPOSICAO",$A59&lt;&gt;"INSUMO",$A59&lt;&gt;"")</formula>
    </cfRule>
    <cfRule type="expression" dxfId="285" priority="286" stopIfTrue="1">
      <formula>AND(OR($A59="COMPOSICAO",$A59="INSUMO",$A59&lt;&gt;""),$A59&lt;&gt;"")</formula>
    </cfRule>
  </conditionalFormatting>
  <conditionalFormatting sqref="C59">
    <cfRule type="expression" dxfId="284" priority="283" stopIfTrue="1">
      <formula>AND($A59&lt;&gt;"COMPOSICAO",$A59&lt;&gt;"INSUMO",$A59&lt;&gt;"")</formula>
    </cfRule>
    <cfRule type="expression" dxfId="283" priority="284" stopIfTrue="1">
      <formula>AND(OR($A59="COMPOSICAO",$A59="INSUMO",$A59&lt;&gt;""),$A59&lt;&gt;"")</formula>
    </cfRule>
  </conditionalFormatting>
  <conditionalFormatting sqref="C59">
    <cfRule type="expression" dxfId="282" priority="281" stopIfTrue="1">
      <formula>AND($A59&lt;&gt;"COMPOSICAO",$A59&lt;&gt;"INSUMO",$A59&lt;&gt;"")</formula>
    </cfRule>
    <cfRule type="expression" dxfId="281" priority="282" stopIfTrue="1">
      <formula>AND(OR($A59="COMPOSICAO",$A59="INSUMO",$A59&lt;&gt;""),$A59&lt;&gt;"")</formula>
    </cfRule>
  </conditionalFormatting>
  <conditionalFormatting sqref="C59">
    <cfRule type="expression" dxfId="280" priority="279" stopIfTrue="1">
      <formula>AND($A59&lt;&gt;"COMPOSICAO",$A59&lt;&gt;"INSUMO",$A59&lt;&gt;"")</formula>
    </cfRule>
    <cfRule type="expression" dxfId="279" priority="280" stopIfTrue="1">
      <formula>AND(OR($A59="COMPOSICAO",$A59="INSUMO",$A59&lt;&gt;""),$A59&lt;&gt;"")</formula>
    </cfRule>
  </conditionalFormatting>
  <conditionalFormatting sqref="C59">
    <cfRule type="expression" dxfId="278" priority="277" stopIfTrue="1">
      <formula>AND($A59&lt;&gt;"COMPOSICAO",$A59&lt;&gt;"INSUMO",$A59&lt;&gt;"")</formula>
    </cfRule>
    <cfRule type="expression" dxfId="277" priority="278" stopIfTrue="1">
      <formula>AND(OR($A59="COMPOSICAO",$A59="INSUMO",$A59&lt;&gt;""),$A59&lt;&gt;"")</formula>
    </cfRule>
  </conditionalFormatting>
  <conditionalFormatting sqref="A59:B59">
    <cfRule type="expression" dxfId="276" priority="275" stopIfTrue="1">
      <formula>AND($A59&lt;&gt;"COMPOSICAO",$A59&lt;&gt;"INSUMO",$A59&lt;&gt;"")</formula>
    </cfRule>
    <cfRule type="expression" dxfId="275" priority="276" stopIfTrue="1">
      <formula>AND(OR($A59="COMPOSICAO",$A59="INSUMO",$A59&lt;&gt;""),$A59&lt;&gt;"")</formula>
    </cfRule>
  </conditionalFormatting>
  <conditionalFormatting sqref="B59">
    <cfRule type="expression" dxfId="274" priority="273" stopIfTrue="1">
      <formula>AND($A59&lt;&gt;"COMPOSICAO",$A59&lt;&gt;"INSUMO",$A59&lt;&gt;"")</formula>
    </cfRule>
    <cfRule type="expression" dxfId="273" priority="274" stopIfTrue="1">
      <formula>AND(OR($A59="COMPOSICAO",$A59="INSUMO",$A59&lt;&gt;""),$A59&lt;&gt;"")</formula>
    </cfRule>
  </conditionalFormatting>
  <conditionalFormatting sqref="A59:B59">
    <cfRule type="expression" dxfId="272" priority="271" stopIfTrue="1">
      <formula>AND($A59&lt;&gt;"COMPOSICAO",$A59&lt;&gt;"INSUMO",$A59&lt;&gt;"")</formula>
    </cfRule>
    <cfRule type="expression" dxfId="271" priority="272" stopIfTrue="1">
      <formula>AND(OR($A59="COMPOSICAO",$A59="INSUMO",$A59&lt;&gt;""),$A59&lt;&gt;"")</formula>
    </cfRule>
  </conditionalFormatting>
  <conditionalFormatting sqref="A59:B59">
    <cfRule type="expression" dxfId="270" priority="269" stopIfTrue="1">
      <formula>AND($A59&lt;&gt;"COMPOSICAO",$A59&lt;&gt;"INSUMO",$A59&lt;&gt;"")</formula>
    </cfRule>
    <cfRule type="expression" dxfId="269" priority="270" stopIfTrue="1">
      <formula>AND(OR($A59="COMPOSICAO",$A59="INSUMO",$A59&lt;&gt;""),$A59&lt;&gt;"")</formula>
    </cfRule>
  </conditionalFormatting>
  <conditionalFormatting sqref="E59">
    <cfRule type="expression" dxfId="268" priority="267" stopIfTrue="1">
      <formula>AND($A59&lt;&gt;"COMPOSICAO",$A59&lt;&gt;"INSUMO",$A59&lt;&gt;"")</formula>
    </cfRule>
    <cfRule type="expression" dxfId="267" priority="268" stopIfTrue="1">
      <formula>AND(OR($A59="COMPOSICAO",$A59="INSUMO",$A59&lt;&gt;""),$A59&lt;&gt;"")</formula>
    </cfRule>
  </conditionalFormatting>
  <conditionalFormatting sqref="A68:B68">
    <cfRule type="expression" dxfId="266" priority="265" stopIfTrue="1">
      <formula>AND($A68&lt;&gt;"COMPOSICAO",$A68&lt;&gt;"INSUMO",$A68&lt;&gt;"")</formula>
    </cfRule>
    <cfRule type="expression" dxfId="265" priority="266" stopIfTrue="1">
      <formula>AND(OR($A68="COMPOSICAO",$A68="INSUMO",$A68&lt;&gt;""),$A68&lt;&gt;"")</formula>
    </cfRule>
  </conditionalFormatting>
  <conditionalFormatting sqref="B68">
    <cfRule type="expression" dxfId="264" priority="263" stopIfTrue="1">
      <formula>AND($A68&lt;&gt;"COMPOSICAO",$A68&lt;&gt;"INSUMO",$A68&lt;&gt;"")</formula>
    </cfRule>
    <cfRule type="expression" dxfId="263" priority="264" stopIfTrue="1">
      <formula>AND(OR($A68="COMPOSICAO",$A68="INSUMO",$A68&lt;&gt;""),$A68&lt;&gt;"")</formula>
    </cfRule>
  </conditionalFormatting>
  <conditionalFormatting sqref="A68:B68">
    <cfRule type="expression" dxfId="262" priority="261" stopIfTrue="1">
      <formula>AND($A68&lt;&gt;"COMPOSICAO",$A68&lt;&gt;"INSUMO",$A68&lt;&gt;"")</formula>
    </cfRule>
    <cfRule type="expression" dxfId="261" priority="262" stopIfTrue="1">
      <formula>AND(OR($A68="COMPOSICAO",$A68="INSUMO",$A68&lt;&gt;""),$A68&lt;&gt;"")</formula>
    </cfRule>
  </conditionalFormatting>
  <conditionalFormatting sqref="A68:B68">
    <cfRule type="expression" dxfId="260" priority="259" stopIfTrue="1">
      <formula>AND($A68&lt;&gt;"COMPOSICAO",$A68&lt;&gt;"INSUMO",$A68&lt;&gt;"")</formula>
    </cfRule>
    <cfRule type="expression" dxfId="259" priority="260" stopIfTrue="1">
      <formula>AND(OR($A68="COMPOSICAO",$A68="INSUMO",$A68&lt;&gt;""),$A68&lt;&gt;"")</formula>
    </cfRule>
  </conditionalFormatting>
  <conditionalFormatting sqref="B68">
    <cfRule type="expression" dxfId="258" priority="257" stopIfTrue="1">
      <formula>AND($A68&lt;&gt;"COMPOSICAO",$A68&lt;&gt;"INSUMO",$A68&lt;&gt;"")</formula>
    </cfRule>
    <cfRule type="expression" dxfId="257" priority="258" stopIfTrue="1">
      <formula>AND(OR($A68="COMPOSICAO",$A68="INSUMO",$A68&lt;&gt;""),$A68&lt;&gt;"")</formula>
    </cfRule>
  </conditionalFormatting>
  <conditionalFormatting sqref="B68">
    <cfRule type="expression" dxfId="256" priority="255" stopIfTrue="1">
      <formula>AND($A68&lt;&gt;"COMPOSICAO",$A68&lt;&gt;"INSUMO",$A68&lt;&gt;"")</formula>
    </cfRule>
    <cfRule type="expression" dxfId="255" priority="256" stopIfTrue="1">
      <formula>AND(OR($A68="COMPOSICAO",$A68="INSUMO",$A68&lt;&gt;""),$A68&lt;&gt;"")</formula>
    </cfRule>
  </conditionalFormatting>
  <conditionalFormatting sqref="B68">
    <cfRule type="expression" dxfId="254" priority="253" stopIfTrue="1">
      <formula>AND($A68&lt;&gt;"COMPOSICAO",$A68&lt;&gt;"INSUMO",$A68&lt;&gt;"")</formula>
    </cfRule>
    <cfRule type="expression" dxfId="253" priority="254" stopIfTrue="1">
      <formula>AND(OR($A68="COMPOSICAO",$A68="INSUMO",$A68&lt;&gt;""),$A68&lt;&gt;"")</formula>
    </cfRule>
  </conditionalFormatting>
  <conditionalFormatting sqref="B68">
    <cfRule type="expression" dxfId="252" priority="251" stopIfTrue="1">
      <formula>AND($A68&lt;&gt;"COMPOSICAO",$A68&lt;&gt;"INSUMO",$A68&lt;&gt;"")</formula>
    </cfRule>
    <cfRule type="expression" dxfId="251" priority="252" stopIfTrue="1">
      <formula>AND(OR($A68="COMPOSICAO",$A68="INSUMO",$A68&lt;&gt;""),$A68&lt;&gt;"")</formula>
    </cfRule>
  </conditionalFormatting>
  <conditionalFormatting sqref="C68">
    <cfRule type="expression" dxfId="250" priority="249" stopIfTrue="1">
      <formula>AND($A68&lt;&gt;"COMPOSICAO",$A68&lt;&gt;"INSUMO",$A68&lt;&gt;"")</formula>
    </cfRule>
    <cfRule type="expression" dxfId="249" priority="250" stopIfTrue="1">
      <formula>AND(OR($A68="COMPOSICAO",$A68="INSUMO",$A68&lt;&gt;""),$A68&lt;&gt;"")</formula>
    </cfRule>
  </conditionalFormatting>
  <conditionalFormatting sqref="C68">
    <cfRule type="expression" dxfId="248" priority="247" stopIfTrue="1">
      <formula>AND($A68&lt;&gt;"COMPOSICAO",$A68&lt;&gt;"INSUMO",$A68&lt;&gt;"")</formula>
    </cfRule>
    <cfRule type="expression" dxfId="247" priority="248" stopIfTrue="1">
      <formula>AND(OR($A68="COMPOSICAO",$A68="INSUMO",$A68&lt;&gt;""),$A68&lt;&gt;"")</formula>
    </cfRule>
  </conditionalFormatting>
  <conditionalFormatting sqref="C68">
    <cfRule type="expression" dxfId="246" priority="245" stopIfTrue="1">
      <formula>AND($A68&lt;&gt;"COMPOSICAO",$A68&lt;&gt;"INSUMO",$A68&lt;&gt;"")</formula>
    </cfRule>
    <cfRule type="expression" dxfId="245" priority="246" stopIfTrue="1">
      <formula>AND(OR($A68="COMPOSICAO",$A68="INSUMO",$A68&lt;&gt;""),$A68&lt;&gt;"")</formula>
    </cfRule>
  </conditionalFormatting>
  <conditionalFormatting sqref="C68">
    <cfRule type="expression" dxfId="244" priority="243" stopIfTrue="1">
      <formula>AND($A68&lt;&gt;"COMPOSICAO",$A68&lt;&gt;"INSUMO",$A68&lt;&gt;"")</formula>
    </cfRule>
    <cfRule type="expression" dxfId="243" priority="244" stopIfTrue="1">
      <formula>AND(OR($A68="COMPOSICAO",$A68="INSUMO",$A68&lt;&gt;""),$A68&lt;&gt;"")</formula>
    </cfRule>
  </conditionalFormatting>
  <conditionalFormatting sqref="D68">
    <cfRule type="expression" dxfId="242" priority="241" stopIfTrue="1">
      <formula>AND($A68&lt;&gt;"COMPOSICAO",$A68&lt;&gt;"INSUMO",$A68&lt;&gt;"")</formula>
    </cfRule>
    <cfRule type="expression" dxfId="241" priority="242" stopIfTrue="1">
      <formula>AND(OR($A68="COMPOSICAO",$A68="INSUMO",$A68&lt;&gt;""),$A68&lt;&gt;"")</formula>
    </cfRule>
  </conditionalFormatting>
  <conditionalFormatting sqref="D68">
    <cfRule type="expression" dxfId="240" priority="239" stopIfTrue="1">
      <formula>AND($A68&lt;&gt;"COMPOSICAO",$A68&lt;&gt;"INSUMO",$A68&lt;&gt;"")</formula>
    </cfRule>
    <cfRule type="expression" dxfId="239" priority="240" stopIfTrue="1">
      <formula>AND(OR($A68="COMPOSICAO",$A68="INSUMO",$A68&lt;&gt;""),$A68&lt;&gt;"")</formula>
    </cfRule>
  </conditionalFormatting>
  <conditionalFormatting sqref="D68">
    <cfRule type="expression" dxfId="238" priority="237" stopIfTrue="1">
      <formula>AND($A68&lt;&gt;"COMPOSICAO",$A68&lt;&gt;"INSUMO",$A68&lt;&gt;"")</formula>
    </cfRule>
    <cfRule type="expression" dxfId="237" priority="238" stopIfTrue="1">
      <formula>AND(OR($A68="COMPOSICAO",$A68="INSUMO",$A68&lt;&gt;""),$A68&lt;&gt;"")</formula>
    </cfRule>
  </conditionalFormatting>
  <conditionalFormatting sqref="D68">
    <cfRule type="expression" dxfId="236" priority="235" stopIfTrue="1">
      <formula>AND($A68&lt;&gt;"COMPOSICAO",$A68&lt;&gt;"INSUMO",$A68&lt;&gt;"")</formula>
    </cfRule>
    <cfRule type="expression" dxfId="235" priority="236" stopIfTrue="1">
      <formula>AND(OR($A68="COMPOSICAO",$A68="INSUMO",$A68&lt;&gt;""),$A68&lt;&gt;"")</formula>
    </cfRule>
  </conditionalFormatting>
  <conditionalFormatting sqref="E68:G68">
    <cfRule type="expression" dxfId="234" priority="233" stopIfTrue="1">
      <formula>AND($A68&lt;&gt;"COMPOSICAO",$A68&lt;&gt;"INSUMO",$A68&lt;&gt;"")</formula>
    </cfRule>
    <cfRule type="expression" dxfId="233" priority="234" stopIfTrue="1">
      <formula>AND(OR($A68="COMPOSICAO",$A68="INSUMO",$A68&lt;&gt;""),$A68&lt;&gt;"")</formula>
    </cfRule>
  </conditionalFormatting>
  <conditionalFormatting sqref="E68:G68">
    <cfRule type="expression" dxfId="232" priority="231" stopIfTrue="1">
      <formula>AND($A68&lt;&gt;"COMPOSICAO",$A68&lt;&gt;"INSUMO",$A68&lt;&gt;"")</formula>
    </cfRule>
    <cfRule type="expression" dxfId="231" priority="232" stopIfTrue="1">
      <formula>AND(OR($A68="COMPOSICAO",$A68="INSUMO",$A68&lt;&gt;""),$A68&lt;&gt;"")</formula>
    </cfRule>
  </conditionalFormatting>
  <conditionalFormatting sqref="E68:G68">
    <cfRule type="expression" dxfId="230" priority="229" stopIfTrue="1">
      <formula>AND($A68&lt;&gt;"COMPOSICAO",$A68&lt;&gt;"INSUMO",$A68&lt;&gt;"")</formula>
    </cfRule>
    <cfRule type="expression" dxfId="229" priority="230" stopIfTrue="1">
      <formula>AND(OR($A68="COMPOSICAO",$A68="INSUMO",$A68&lt;&gt;""),$A68&lt;&gt;"")</formula>
    </cfRule>
  </conditionalFormatting>
  <conditionalFormatting sqref="E68:G68">
    <cfRule type="expression" dxfId="228" priority="227" stopIfTrue="1">
      <formula>AND($A68&lt;&gt;"COMPOSICAO",$A68&lt;&gt;"INSUMO",$A68&lt;&gt;"")</formula>
    </cfRule>
    <cfRule type="expression" dxfId="227" priority="228" stopIfTrue="1">
      <formula>AND(OR($A68="COMPOSICAO",$A68="INSUMO",$A68&lt;&gt;""),$A68&lt;&gt;"")</formula>
    </cfRule>
  </conditionalFormatting>
  <conditionalFormatting sqref="D68">
    <cfRule type="expression" dxfId="226" priority="225" stopIfTrue="1">
      <formula>AND($A68&lt;&gt;"COMPOSICAO",$A68&lt;&gt;"INSUMO",$A68&lt;&gt;"")</formula>
    </cfRule>
    <cfRule type="expression" dxfId="225" priority="226" stopIfTrue="1">
      <formula>AND(OR($A68="COMPOSICAO",$A68="INSUMO",$A68&lt;&gt;""),$A68&lt;&gt;"")</formula>
    </cfRule>
  </conditionalFormatting>
  <conditionalFormatting sqref="D68">
    <cfRule type="expression" dxfId="224" priority="223" stopIfTrue="1">
      <formula>AND($A68&lt;&gt;"COMPOSICAO",$A68&lt;&gt;"INSUMO",$A68&lt;&gt;"")</formula>
    </cfRule>
    <cfRule type="expression" dxfId="223" priority="224" stopIfTrue="1">
      <formula>AND(OR($A68="COMPOSICAO",$A68="INSUMO",$A68&lt;&gt;""),$A68&lt;&gt;"")</formula>
    </cfRule>
  </conditionalFormatting>
  <conditionalFormatting sqref="D68:G68">
    <cfRule type="expression" dxfId="222" priority="221" stopIfTrue="1">
      <formula>AND($A68&lt;&gt;"COMPOSICAO",$A68&lt;&gt;"INSUMO",$A68&lt;&gt;"")</formula>
    </cfRule>
    <cfRule type="expression" dxfId="221" priority="222" stopIfTrue="1">
      <formula>AND(OR($A68="COMPOSICAO",$A68="INSUMO",$A68&lt;&gt;""),$A68&lt;&gt;"")</formula>
    </cfRule>
  </conditionalFormatting>
  <conditionalFormatting sqref="D68:G68">
    <cfRule type="expression" dxfId="220" priority="219" stopIfTrue="1">
      <formula>AND($A68&lt;&gt;"COMPOSICAO",$A68&lt;&gt;"INSUMO",$A68&lt;&gt;"")</formula>
    </cfRule>
    <cfRule type="expression" dxfId="219" priority="220" stopIfTrue="1">
      <formula>AND(OR($A68="COMPOSICAO",$A68="INSUMO",$A68&lt;&gt;""),$A68&lt;&gt;"")</formula>
    </cfRule>
  </conditionalFormatting>
  <conditionalFormatting sqref="C68">
    <cfRule type="expression" dxfId="218" priority="217" stopIfTrue="1">
      <formula>AND($A68&lt;&gt;"COMPOSICAO",$A68&lt;&gt;"INSUMO",$A68&lt;&gt;"")</formula>
    </cfRule>
    <cfRule type="expression" dxfId="217" priority="218" stopIfTrue="1">
      <formula>AND(OR($A68="COMPOSICAO",$A68="INSUMO",$A68&lt;&gt;""),$A68&lt;&gt;"")</formula>
    </cfRule>
  </conditionalFormatting>
  <conditionalFormatting sqref="C68">
    <cfRule type="expression" dxfId="216" priority="215" stopIfTrue="1">
      <formula>AND($A68&lt;&gt;"COMPOSICAO",$A68&lt;&gt;"INSUMO",$A68&lt;&gt;"")</formula>
    </cfRule>
    <cfRule type="expression" dxfId="215" priority="216" stopIfTrue="1">
      <formula>AND(OR($A68="COMPOSICAO",$A68="INSUMO",$A68&lt;&gt;""),$A68&lt;&gt;"")</formula>
    </cfRule>
  </conditionalFormatting>
  <conditionalFormatting sqref="C68">
    <cfRule type="expression" dxfId="214" priority="213" stopIfTrue="1">
      <formula>AND($A68&lt;&gt;"COMPOSICAO",$A68&lt;&gt;"INSUMO",$A68&lt;&gt;"")</formula>
    </cfRule>
    <cfRule type="expression" dxfId="213" priority="214" stopIfTrue="1">
      <formula>AND(OR($A68="COMPOSICAO",$A68="INSUMO",$A68&lt;&gt;""),$A68&lt;&gt;"")</formula>
    </cfRule>
  </conditionalFormatting>
  <conditionalFormatting sqref="C68">
    <cfRule type="expression" dxfId="212" priority="211" stopIfTrue="1">
      <formula>AND($A68&lt;&gt;"COMPOSICAO",$A68&lt;&gt;"INSUMO",$A68&lt;&gt;"")</formula>
    </cfRule>
    <cfRule type="expression" dxfId="211" priority="212" stopIfTrue="1">
      <formula>AND(OR($A68="COMPOSICAO",$A68="INSUMO",$A68&lt;&gt;""),$A68&lt;&gt;"")</formula>
    </cfRule>
  </conditionalFormatting>
  <conditionalFormatting sqref="A68:B68">
    <cfRule type="expression" dxfId="210" priority="209" stopIfTrue="1">
      <formula>AND($A68&lt;&gt;"COMPOSICAO",$A68&lt;&gt;"INSUMO",$A68&lt;&gt;"")</formula>
    </cfRule>
    <cfRule type="expression" dxfId="209" priority="210" stopIfTrue="1">
      <formula>AND(OR($A68="COMPOSICAO",$A68="INSUMO",$A68&lt;&gt;""),$A68&lt;&gt;"")</formula>
    </cfRule>
  </conditionalFormatting>
  <conditionalFormatting sqref="B68">
    <cfRule type="expression" dxfId="208" priority="207" stopIfTrue="1">
      <formula>AND($A68&lt;&gt;"COMPOSICAO",$A68&lt;&gt;"INSUMO",$A68&lt;&gt;"")</formula>
    </cfRule>
    <cfRule type="expression" dxfId="207" priority="208" stopIfTrue="1">
      <formula>AND(OR($A68="COMPOSICAO",$A68="INSUMO",$A68&lt;&gt;""),$A68&lt;&gt;"")</formula>
    </cfRule>
  </conditionalFormatting>
  <conditionalFormatting sqref="A68:B68">
    <cfRule type="expression" dxfId="206" priority="205" stopIfTrue="1">
      <formula>AND($A68&lt;&gt;"COMPOSICAO",$A68&lt;&gt;"INSUMO",$A68&lt;&gt;"")</formula>
    </cfRule>
    <cfRule type="expression" dxfId="205" priority="206" stopIfTrue="1">
      <formula>AND(OR($A68="COMPOSICAO",$A68="INSUMO",$A68&lt;&gt;""),$A68&lt;&gt;"")</formula>
    </cfRule>
  </conditionalFormatting>
  <conditionalFormatting sqref="A68:B68">
    <cfRule type="expression" dxfId="204" priority="203" stopIfTrue="1">
      <formula>AND($A68&lt;&gt;"COMPOSICAO",$A68&lt;&gt;"INSUMO",$A68&lt;&gt;"")</formula>
    </cfRule>
    <cfRule type="expression" dxfId="203" priority="204" stopIfTrue="1">
      <formula>AND(OR($A68="COMPOSICAO",$A68="INSUMO",$A68&lt;&gt;""),$A68&lt;&gt;"")</formula>
    </cfRule>
  </conditionalFormatting>
  <conditionalFormatting sqref="E68">
    <cfRule type="expression" dxfId="202" priority="201" stopIfTrue="1">
      <formula>AND($A68&lt;&gt;"COMPOSICAO",$A68&lt;&gt;"INSUMO",$A68&lt;&gt;"")</formula>
    </cfRule>
    <cfRule type="expression" dxfId="201" priority="202" stopIfTrue="1">
      <formula>AND(OR($A68="COMPOSICAO",$A68="INSUMO",$A68&lt;&gt;""),$A68&lt;&gt;"")</formula>
    </cfRule>
  </conditionalFormatting>
  <conditionalFormatting sqref="A78:B78">
    <cfRule type="expression" dxfId="200" priority="199" stopIfTrue="1">
      <formula>AND($A78&lt;&gt;"COMPOSICAO",$A78&lt;&gt;"INSUMO",$A78&lt;&gt;"")</formula>
    </cfRule>
    <cfRule type="expression" dxfId="199" priority="200" stopIfTrue="1">
      <formula>AND(OR($A78="COMPOSICAO",$A78="INSUMO",$A78&lt;&gt;""),$A78&lt;&gt;"")</formula>
    </cfRule>
  </conditionalFormatting>
  <conditionalFormatting sqref="B78">
    <cfRule type="expression" dxfId="198" priority="197" stopIfTrue="1">
      <formula>AND($A78&lt;&gt;"COMPOSICAO",$A78&lt;&gt;"INSUMO",$A78&lt;&gt;"")</formula>
    </cfRule>
    <cfRule type="expression" dxfId="197" priority="198" stopIfTrue="1">
      <formula>AND(OR($A78="COMPOSICAO",$A78="INSUMO",$A78&lt;&gt;""),$A78&lt;&gt;"")</formula>
    </cfRule>
  </conditionalFormatting>
  <conditionalFormatting sqref="A78:B78">
    <cfRule type="expression" dxfId="196" priority="195" stopIfTrue="1">
      <formula>AND($A78&lt;&gt;"COMPOSICAO",$A78&lt;&gt;"INSUMO",$A78&lt;&gt;"")</formula>
    </cfRule>
    <cfRule type="expression" dxfId="195" priority="196" stopIfTrue="1">
      <formula>AND(OR($A78="COMPOSICAO",$A78="INSUMO",$A78&lt;&gt;""),$A78&lt;&gt;"")</formula>
    </cfRule>
  </conditionalFormatting>
  <conditionalFormatting sqref="A78:B78">
    <cfRule type="expression" dxfId="194" priority="193" stopIfTrue="1">
      <formula>AND($A78&lt;&gt;"COMPOSICAO",$A78&lt;&gt;"INSUMO",$A78&lt;&gt;"")</formula>
    </cfRule>
    <cfRule type="expression" dxfId="193" priority="194" stopIfTrue="1">
      <formula>AND(OR($A78="COMPOSICAO",$A78="INSUMO",$A78&lt;&gt;""),$A78&lt;&gt;"")</formula>
    </cfRule>
  </conditionalFormatting>
  <conditionalFormatting sqref="B78">
    <cfRule type="expression" dxfId="192" priority="191" stopIfTrue="1">
      <formula>AND($A78&lt;&gt;"COMPOSICAO",$A78&lt;&gt;"INSUMO",$A78&lt;&gt;"")</formula>
    </cfRule>
    <cfRule type="expression" dxfId="191" priority="192" stopIfTrue="1">
      <formula>AND(OR($A78="COMPOSICAO",$A78="INSUMO",$A78&lt;&gt;""),$A78&lt;&gt;"")</formula>
    </cfRule>
  </conditionalFormatting>
  <conditionalFormatting sqref="B78">
    <cfRule type="expression" dxfId="190" priority="189" stopIfTrue="1">
      <formula>AND($A78&lt;&gt;"COMPOSICAO",$A78&lt;&gt;"INSUMO",$A78&lt;&gt;"")</formula>
    </cfRule>
    <cfRule type="expression" dxfId="189" priority="190" stopIfTrue="1">
      <formula>AND(OR($A78="COMPOSICAO",$A78="INSUMO",$A78&lt;&gt;""),$A78&lt;&gt;"")</formula>
    </cfRule>
  </conditionalFormatting>
  <conditionalFormatting sqref="B78">
    <cfRule type="expression" dxfId="188" priority="187" stopIfTrue="1">
      <formula>AND($A78&lt;&gt;"COMPOSICAO",$A78&lt;&gt;"INSUMO",$A78&lt;&gt;"")</formula>
    </cfRule>
    <cfRule type="expression" dxfId="187" priority="188" stopIfTrue="1">
      <formula>AND(OR($A78="COMPOSICAO",$A78="INSUMO",$A78&lt;&gt;""),$A78&lt;&gt;"")</formula>
    </cfRule>
  </conditionalFormatting>
  <conditionalFormatting sqref="B78">
    <cfRule type="expression" dxfId="186" priority="185" stopIfTrue="1">
      <formula>AND($A78&lt;&gt;"COMPOSICAO",$A78&lt;&gt;"INSUMO",$A78&lt;&gt;"")</formula>
    </cfRule>
    <cfRule type="expression" dxfId="185" priority="186" stopIfTrue="1">
      <formula>AND(OR($A78="COMPOSICAO",$A78="INSUMO",$A78&lt;&gt;""),$A78&lt;&gt;"")</formula>
    </cfRule>
  </conditionalFormatting>
  <conditionalFormatting sqref="C78">
    <cfRule type="expression" dxfId="184" priority="183" stopIfTrue="1">
      <formula>AND($A78&lt;&gt;"COMPOSICAO",$A78&lt;&gt;"INSUMO",$A78&lt;&gt;"")</formula>
    </cfRule>
    <cfRule type="expression" dxfId="183" priority="184" stopIfTrue="1">
      <formula>AND(OR($A78="COMPOSICAO",$A78="INSUMO",$A78&lt;&gt;""),$A78&lt;&gt;"")</formula>
    </cfRule>
  </conditionalFormatting>
  <conditionalFormatting sqref="C78">
    <cfRule type="expression" dxfId="182" priority="181" stopIfTrue="1">
      <formula>AND($A78&lt;&gt;"COMPOSICAO",$A78&lt;&gt;"INSUMO",$A78&lt;&gt;"")</formula>
    </cfRule>
    <cfRule type="expression" dxfId="181" priority="182" stopIfTrue="1">
      <formula>AND(OR($A78="COMPOSICAO",$A78="INSUMO",$A78&lt;&gt;""),$A78&lt;&gt;"")</formula>
    </cfRule>
  </conditionalFormatting>
  <conditionalFormatting sqref="C78">
    <cfRule type="expression" dxfId="180" priority="179" stopIfTrue="1">
      <formula>AND($A78&lt;&gt;"COMPOSICAO",$A78&lt;&gt;"INSUMO",$A78&lt;&gt;"")</formula>
    </cfRule>
    <cfRule type="expression" dxfId="179" priority="180" stopIfTrue="1">
      <formula>AND(OR($A78="COMPOSICAO",$A78="INSUMO",$A78&lt;&gt;""),$A78&lt;&gt;"")</formula>
    </cfRule>
  </conditionalFormatting>
  <conditionalFormatting sqref="C78">
    <cfRule type="expression" dxfId="178" priority="177" stopIfTrue="1">
      <formula>AND($A78&lt;&gt;"COMPOSICAO",$A78&lt;&gt;"INSUMO",$A78&lt;&gt;"")</formula>
    </cfRule>
    <cfRule type="expression" dxfId="177" priority="178" stopIfTrue="1">
      <formula>AND(OR($A78="COMPOSICAO",$A78="INSUMO",$A78&lt;&gt;""),$A78&lt;&gt;"")</formula>
    </cfRule>
  </conditionalFormatting>
  <conditionalFormatting sqref="D78">
    <cfRule type="expression" dxfId="176" priority="175" stopIfTrue="1">
      <formula>AND($A78&lt;&gt;"COMPOSICAO",$A78&lt;&gt;"INSUMO",$A78&lt;&gt;"")</formula>
    </cfRule>
    <cfRule type="expression" dxfId="175" priority="176" stopIfTrue="1">
      <formula>AND(OR($A78="COMPOSICAO",$A78="INSUMO",$A78&lt;&gt;""),$A78&lt;&gt;"")</formula>
    </cfRule>
  </conditionalFormatting>
  <conditionalFormatting sqref="D78">
    <cfRule type="expression" dxfId="174" priority="173" stopIfTrue="1">
      <formula>AND($A78&lt;&gt;"COMPOSICAO",$A78&lt;&gt;"INSUMO",$A78&lt;&gt;"")</formula>
    </cfRule>
    <cfRule type="expression" dxfId="173" priority="174" stopIfTrue="1">
      <formula>AND(OR($A78="COMPOSICAO",$A78="INSUMO",$A78&lt;&gt;""),$A78&lt;&gt;"")</formula>
    </cfRule>
  </conditionalFormatting>
  <conditionalFormatting sqref="D78">
    <cfRule type="expression" dxfId="172" priority="171" stopIfTrue="1">
      <formula>AND($A78&lt;&gt;"COMPOSICAO",$A78&lt;&gt;"INSUMO",$A78&lt;&gt;"")</formula>
    </cfRule>
    <cfRule type="expression" dxfId="171" priority="172" stopIfTrue="1">
      <formula>AND(OR($A78="COMPOSICAO",$A78="INSUMO",$A78&lt;&gt;""),$A78&lt;&gt;"")</formula>
    </cfRule>
  </conditionalFormatting>
  <conditionalFormatting sqref="D78">
    <cfRule type="expression" dxfId="170" priority="169" stopIfTrue="1">
      <formula>AND($A78&lt;&gt;"COMPOSICAO",$A78&lt;&gt;"INSUMO",$A78&lt;&gt;"")</formula>
    </cfRule>
    <cfRule type="expression" dxfId="169" priority="170" stopIfTrue="1">
      <formula>AND(OR($A78="COMPOSICAO",$A78="INSUMO",$A78&lt;&gt;""),$A78&lt;&gt;"")</formula>
    </cfRule>
  </conditionalFormatting>
  <conditionalFormatting sqref="E78:G78">
    <cfRule type="expression" dxfId="168" priority="167" stopIfTrue="1">
      <formula>AND($A78&lt;&gt;"COMPOSICAO",$A78&lt;&gt;"INSUMO",$A78&lt;&gt;"")</formula>
    </cfRule>
    <cfRule type="expression" dxfId="167" priority="168" stopIfTrue="1">
      <formula>AND(OR($A78="COMPOSICAO",$A78="INSUMO",$A78&lt;&gt;""),$A78&lt;&gt;"")</formula>
    </cfRule>
  </conditionalFormatting>
  <conditionalFormatting sqref="E78:G78">
    <cfRule type="expression" dxfId="166" priority="165" stopIfTrue="1">
      <formula>AND($A78&lt;&gt;"COMPOSICAO",$A78&lt;&gt;"INSUMO",$A78&lt;&gt;"")</formula>
    </cfRule>
    <cfRule type="expression" dxfId="165" priority="166" stopIfTrue="1">
      <formula>AND(OR($A78="COMPOSICAO",$A78="INSUMO",$A78&lt;&gt;""),$A78&lt;&gt;"")</formula>
    </cfRule>
  </conditionalFormatting>
  <conditionalFormatting sqref="E78:G78">
    <cfRule type="expression" dxfId="164" priority="163" stopIfTrue="1">
      <formula>AND($A78&lt;&gt;"COMPOSICAO",$A78&lt;&gt;"INSUMO",$A78&lt;&gt;"")</formula>
    </cfRule>
    <cfRule type="expression" dxfId="163" priority="164" stopIfTrue="1">
      <formula>AND(OR($A78="COMPOSICAO",$A78="INSUMO",$A78&lt;&gt;""),$A78&lt;&gt;"")</formula>
    </cfRule>
  </conditionalFormatting>
  <conditionalFormatting sqref="E78:G78">
    <cfRule type="expression" dxfId="162" priority="161" stopIfTrue="1">
      <formula>AND($A78&lt;&gt;"COMPOSICAO",$A78&lt;&gt;"INSUMO",$A78&lt;&gt;"")</formula>
    </cfRule>
    <cfRule type="expression" dxfId="161" priority="162" stopIfTrue="1">
      <formula>AND(OR($A78="COMPOSICAO",$A78="INSUMO",$A78&lt;&gt;""),$A78&lt;&gt;"")</formula>
    </cfRule>
  </conditionalFormatting>
  <conditionalFormatting sqref="D78">
    <cfRule type="expression" dxfId="160" priority="159" stopIfTrue="1">
      <formula>AND($A78&lt;&gt;"COMPOSICAO",$A78&lt;&gt;"INSUMO",$A78&lt;&gt;"")</formula>
    </cfRule>
    <cfRule type="expression" dxfId="159" priority="160" stopIfTrue="1">
      <formula>AND(OR($A78="COMPOSICAO",$A78="INSUMO",$A78&lt;&gt;""),$A78&lt;&gt;"")</formula>
    </cfRule>
  </conditionalFormatting>
  <conditionalFormatting sqref="D78">
    <cfRule type="expression" dxfId="158" priority="157" stopIfTrue="1">
      <formula>AND($A78&lt;&gt;"COMPOSICAO",$A78&lt;&gt;"INSUMO",$A78&lt;&gt;"")</formula>
    </cfRule>
    <cfRule type="expression" dxfId="157" priority="158" stopIfTrue="1">
      <formula>AND(OR($A78="COMPOSICAO",$A78="INSUMO",$A78&lt;&gt;""),$A78&lt;&gt;"")</formula>
    </cfRule>
  </conditionalFormatting>
  <conditionalFormatting sqref="D78:G78">
    <cfRule type="expression" dxfId="156" priority="155" stopIfTrue="1">
      <formula>AND($A78&lt;&gt;"COMPOSICAO",$A78&lt;&gt;"INSUMO",$A78&lt;&gt;"")</formula>
    </cfRule>
    <cfRule type="expression" dxfId="155" priority="156" stopIfTrue="1">
      <formula>AND(OR($A78="COMPOSICAO",$A78="INSUMO",$A78&lt;&gt;""),$A78&lt;&gt;"")</formula>
    </cfRule>
  </conditionalFormatting>
  <conditionalFormatting sqref="D78:G78">
    <cfRule type="expression" dxfId="154" priority="153" stopIfTrue="1">
      <formula>AND($A78&lt;&gt;"COMPOSICAO",$A78&lt;&gt;"INSUMO",$A78&lt;&gt;"")</formula>
    </cfRule>
    <cfRule type="expression" dxfId="153" priority="154" stopIfTrue="1">
      <formula>AND(OR($A78="COMPOSICAO",$A78="INSUMO",$A78&lt;&gt;""),$A78&lt;&gt;"")</formula>
    </cfRule>
  </conditionalFormatting>
  <conditionalFormatting sqref="C78">
    <cfRule type="expression" dxfId="152" priority="151" stopIfTrue="1">
      <formula>AND($A78&lt;&gt;"COMPOSICAO",$A78&lt;&gt;"INSUMO",$A78&lt;&gt;"")</formula>
    </cfRule>
    <cfRule type="expression" dxfId="151" priority="152" stopIfTrue="1">
      <formula>AND(OR($A78="COMPOSICAO",$A78="INSUMO",$A78&lt;&gt;""),$A78&lt;&gt;"")</formula>
    </cfRule>
  </conditionalFormatting>
  <conditionalFormatting sqref="C78">
    <cfRule type="expression" dxfId="150" priority="149" stopIfTrue="1">
      <formula>AND($A78&lt;&gt;"COMPOSICAO",$A78&lt;&gt;"INSUMO",$A78&lt;&gt;"")</formula>
    </cfRule>
    <cfRule type="expression" dxfId="149" priority="150" stopIfTrue="1">
      <formula>AND(OR($A78="COMPOSICAO",$A78="INSUMO",$A78&lt;&gt;""),$A78&lt;&gt;"")</formula>
    </cfRule>
  </conditionalFormatting>
  <conditionalFormatting sqref="C78">
    <cfRule type="expression" dxfId="148" priority="147" stopIfTrue="1">
      <formula>AND($A78&lt;&gt;"COMPOSICAO",$A78&lt;&gt;"INSUMO",$A78&lt;&gt;"")</formula>
    </cfRule>
    <cfRule type="expression" dxfId="147" priority="148" stopIfTrue="1">
      <formula>AND(OR($A78="COMPOSICAO",$A78="INSUMO",$A78&lt;&gt;""),$A78&lt;&gt;"")</formula>
    </cfRule>
  </conditionalFormatting>
  <conditionalFormatting sqref="C78">
    <cfRule type="expression" dxfId="146" priority="145" stopIfTrue="1">
      <formula>AND($A78&lt;&gt;"COMPOSICAO",$A78&lt;&gt;"INSUMO",$A78&lt;&gt;"")</formula>
    </cfRule>
    <cfRule type="expression" dxfId="145" priority="146" stopIfTrue="1">
      <formula>AND(OR($A78="COMPOSICAO",$A78="INSUMO",$A78&lt;&gt;""),$A78&lt;&gt;"")</formula>
    </cfRule>
  </conditionalFormatting>
  <conditionalFormatting sqref="A78:B78">
    <cfRule type="expression" dxfId="144" priority="143" stopIfTrue="1">
      <formula>AND($A78&lt;&gt;"COMPOSICAO",$A78&lt;&gt;"INSUMO",$A78&lt;&gt;"")</formula>
    </cfRule>
    <cfRule type="expression" dxfId="143" priority="144" stopIfTrue="1">
      <formula>AND(OR($A78="COMPOSICAO",$A78="INSUMO",$A78&lt;&gt;""),$A78&lt;&gt;"")</formula>
    </cfRule>
  </conditionalFormatting>
  <conditionalFormatting sqref="B78">
    <cfRule type="expression" dxfId="142" priority="141" stopIfTrue="1">
      <formula>AND($A78&lt;&gt;"COMPOSICAO",$A78&lt;&gt;"INSUMO",$A78&lt;&gt;"")</formula>
    </cfRule>
    <cfRule type="expression" dxfId="141" priority="142" stopIfTrue="1">
      <formula>AND(OR($A78="COMPOSICAO",$A78="INSUMO",$A78&lt;&gt;""),$A78&lt;&gt;"")</formula>
    </cfRule>
  </conditionalFormatting>
  <conditionalFormatting sqref="A78:B78">
    <cfRule type="expression" dxfId="140" priority="139" stopIfTrue="1">
      <formula>AND($A78&lt;&gt;"COMPOSICAO",$A78&lt;&gt;"INSUMO",$A78&lt;&gt;"")</formula>
    </cfRule>
    <cfRule type="expression" dxfId="139" priority="140" stopIfTrue="1">
      <formula>AND(OR($A78="COMPOSICAO",$A78="INSUMO",$A78&lt;&gt;""),$A78&lt;&gt;"")</formula>
    </cfRule>
  </conditionalFormatting>
  <conditionalFormatting sqref="A78:B78">
    <cfRule type="expression" dxfId="138" priority="137" stopIfTrue="1">
      <formula>AND($A78&lt;&gt;"COMPOSICAO",$A78&lt;&gt;"INSUMO",$A78&lt;&gt;"")</formula>
    </cfRule>
    <cfRule type="expression" dxfId="137" priority="138" stopIfTrue="1">
      <formula>AND(OR($A78="COMPOSICAO",$A78="INSUMO",$A78&lt;&gt;""),$A78&lt;&gt;"")</formula>
    </cfRule>
  </conditionalFormatting>
  <conditionalFormatting sqref="E78">
    <cfRule type="expression" dxfId="136" priority="135" stopIfTrue="1">
      <formula>AND($A78&lt;&gt;"COMPOSICAO",$A78&lt;&gt;"INSUMO",$A78&lt;&gt;"")</formula>
    </cfRule>
    <cfRule type="expression" dxfId="135" priority="136" stopIfTrue="1">
      <formula>AND(OR($A78="COMPOSICAO",$A78="INSUMO",$A78&lt;&gt;""),$A78&lt;&gt;"")</formula>
    </cfRule>
  </conditionalFormatting>
  <conditionalFormatting sqref="A88:B88">
    <cfRule type="expression" dxfId="134" priority="133" stopIfTrue="1">
      <formula>AND($A88&lt;&gt;"COMPOSICAO",$A88&lt;&gt;"INSUMO",$A88&lt;&gt;"")</formula>
    </cfRule>
    <cfRule type="expression" dxfId="133" priority="134" stopIfTrue="1">
      <formula>AND(OR($A88="COMPOSICAO",$A88="INSUMO",$A88&lt;&gt;""),$A88&lt;&gt;"")</formula>
    </cfRule>
  </conditionalFormatting>
  <conditionalFormatting sqref="B88">
    <cfRule type="expression" dxfId="132" priority="131" stopIfTrue="1">
      <formula>AND($A88&lt;&gt;"COMPOSICAO",$A88&lt;&gt;"INSUMO",$A88&lt;&gt;"")</formula>
    </cfRule>
    <cfRule type="expression" dxfId="131" priority="132" stopIfTrue="1">
      <formula>AND(OR($A88="COMPOSICAO",$A88="INSUMO",$A88&lt;&gt;""),$A88&lt;&gt;"")</formula>
    </cfRule>
  </conditionalFormatting>
  <conditionalFormatting sqref="A88:B88">
    <cfRule type="expression" dxfId="130" priority="129" stopIfTrue="1">
      <formula>AND($A88&lt;&gt;"COMPOSICAO",$A88&lt;&gt;"INSUMO",$A88&lt;&gt;"")</formula>
    </cfRule>
    <cfRule type="expression" dxfId="129" priority="130" stopIfTrue="1">
      <formula>AND(OR($A88="COMPOSICAO",$A88="INSUMO",$A88&lt;&gt;""),$A88&lt;&gt;"")</formula>
    </cfRule>
  </conditionalFormatting>
  <conditionalFormatting sqref="A88:B88">
    <cfRule type="expression" dxfId="128" priority="127" stopIfTrue="1">
      <formula>AND($A88&lt;&gt;"COMPOSICAO",$A88&lt;&gt;"INSUMO",$A88&lt;&gt;"")</formula>
    </cfRule>
    <cfRule type="expression" dxfId="127" priority="128" stopIfTrue="1">
      <formula>AND(OR($A88="COMPOSICAO",$A88="INSUMO",$A88&lt;&gt;""),$A88&lt;&gt;"")</formula>
    </cfRule>
  </conditionalFormatting>
  <conditionalFormatting sqref="B88">
    <cfRule type="expression" dxfId="126" priority="125" stopIfTrue="1">
      <formula>AND($A88&lt;&gt;"COMPOSICAO",$A88&lt;&gt;"INSUMO",$A88&lt;&gt;"")</formula>
    </cfRule>
    <cfRule type="expression" dxfId="125" priority="126" stopIfTrue="1">
      <formula>AND(OR($A88="COMPOSICAO",$A88="INSUMO",$A88&lt;&gt;""),$A88&lt;&gt;"")</formula>
    </cfRule>
  </conditionalFormatting>
  <conditionalFormatting sqref="B88">
    <cfRule type="expression" dxfId="124" priority="123" stopIfTrue="1">
      <formula>AND($A88&lt;&gt;"COMPOSICAO",$A88&lt;&gt;"INSUMO",$A88&lt;&gt;"")</formula>
    </cfRule>
    <cfRule type="expression" dxfId="123" priority="124" stopIfTrue="1">
      <formula>AND(OR($A88="COMPOSICAO",$A88="INSUMO",$A88&lt;&gt;""),$A88&lt;&gt;"")</formula>
    </cfRule>
  </conditionalFormatting>
  <conditionalFormatting sqref="B88">
    <cfRule type="expression" dxfId="122" priority="121" stopIfTrue="1">
      <formula>AND($A88&lt;&gt;"COMPOSICAO",$A88&lt;&gt;"INSUMO",$A88&lt;&gt;"")</formula>
    </cfRule>
    <cfRule type="expression" dxfId="121" priority="122" stopIfTrue="1">
      <formula>AND(OR($A88="COMPOSICAO",$A88="INSUMO",$A88&lt;&gt;""),$A88&lt;&gt;"")</formula>
    </cfRule>
  </conditionalFormatting>
  <conditionalFormatting sqref="B88">
    <cfRule type="expression" dxfId="120" priority="119" stopIfTrue="1">
      <formula>AND($A88&lt;&gt;"COMPOSICAO",$A88&lt;&gt;"INSUMO",$A88&lt;&gt;"")</formula>
    </cfRule>
    <cfRule type="expression" dxfId="119" priority="120" stopIfTrue="1">
      <formula>AND(OR($A88="COMPOSICAO",$A88="INSUMO",$A88&lt;&gt;""),$A88&lt;&gt;"")</formula>
    </cfRule>
  </conditionalFormatting>
  <conditionalFormatting sqref="C88">
    <cfRule type="expression" dxfId="118" priority="117" stopIfTrue="1">
      <formula>AND($A88&lt;&gt;"COMPOSICAO",$A88&lt;&gt;"INSUMO",$A88&lt;&gt;"")</formula>
    </cfRule>
    <cfRule type="expression" dxfId="117" priority="118" stopIfTrue="1">
      <formula>AND(OR($A88="COMPOSICAO",$A88="INSUMO",$A88&lt;&gt;""),$A88&lt;&gt;"")</formula>
    </cfRule>
  </conditionalFormatting>
  <conditionalFormatting sqref="C88">
    <cfRule type="expression" dxfId="116" priority="115" stopIfTrue="1">
      <formula>AND($A88&lt;&gt;"COMPOSICAO",$A88&lt;&gt;"INSUMO",$A88&lt;&gt;"")</formula>
    </cfRule>
    <cfRule type="expression" dxfId="115" priority="116" stopIfTrue="1">
      <formula>AND(OR($A88="COMPOSICAO",$A88="INSUMO",$A88&lt;&gt;""),$A88&lt;&gt;"")</formula>
    </cfRule>
  </conditionalFormatting>
  <conditionalFormatting sqref="C88">
    <cfRule type="expression" dxfId="114" priority="113" stopIfTrue="1">
      <formula>AND($A88&lt;&gt;"COMPOSICAO",$A88&lt;&gt;"INSUMO",$A88&lt;&gt;"")</formula>
    </cfRule>
    <cfRule type="expression" dxfId="113" priority="114" stopIfTrue="1">
      <formula>AND(OR($A88="COMPOSICAO",$A88="INSUMO",$A88&lt;&gt;""),$A88&lt;&gt;"")</formula>
    </cfRule>
  </conditionalFormatting>
  <conditionalFormatting sqref="C88">
    <cfRule type="expression" dxfId="112" priority="111" stopIfTrue="1">
      <formula>AND($A88&lt;&gt;"COMPOSICAO",$A88&lt;&gt;"INSUMO",$A88&lt;&gt;"")</formula>
    </cfRule>
    <cfRule type="expression" dxfId="111" priority="112" stopIfTrue="1">
      <formula>AND(OR($A88="COMPOSICAO",$A88="INSUMO",$A88&lt;&gt;""),$A88&lt;&gt;"")</formula>
    </cfRule>
  </conditionalFormatting>
  <conditionalFormatting sqref="D88">
    <cfRule type="expression" dxfId="110" priority="109" stopIfTrue="1">
      <formula>AND($A88&lt;&gt;"COMPOSICAO",$A88&lt;&gt;"INSUMO",$A88&lt;&gt;"")</formula>
    </cfRule>
    <cfRule type="expression" dxfId="109" priority="110" stopIfTrue="1">
      <formula>AND(OR($A88="COMPOSICAO",$A88="INSUMO",$A88&lt;&gt;""),$A88&lt;&gt;"")</formula>
    </cfRule>
  </conditionalFormatting>
  <conditionalFormatting sqref="D88">
    <cfRule type="expression" dxfId="108" priority="107" stopIfTrue="1">
      <formula>AND($A88&lt;&gt;"COMPOSICAO",$A88&lt;&gt;"INSUMO",$A88&lt;&gt;"")</formula>
    </cfRule>
    <cfRule type="expression" dxfId="107" priority="108" stopIfTrue="1">
      <formula>AND(OR($A88="COMPOSICAO",$A88="INSUMO",$A88&lt;&gt;""),$A88&lt;&gt;"")</formula>
    </cfRule>
  </conditionalFormatting>
  <conditionalFormatting sqref="D88">
    <cfRule type="expression" dxfId="106" priority="105" stopIfTrue="1">
      <formula>AND($A88&lt;&gt;"COMPOSICAO",$A88&lt;&gt;"INSUMO",$A88&lt;&gt;"")</formula>
    </cfRule>
    <cfRule type="expression" dxfId="105" priority="106" stopIfTrue="1">
      <formula>AND(OR($A88="COMPOSICAO",$A88="INSUMO",$A88&lt;&gt;""),$A88&lt;&gt;"")</formula>
    </cfRule>
  </conditionalFormatting>
  <conditionalFormatting sqref="D88">
    <cfRule type="expression" dxfId="104" priority="103" stopIfTrue="1">
      <formula>AND($A88&lt;&gt;"COMPOSICAO",$A88&lt;&gt;"INSUMO",$A88&lt;&gt;"")</formula>
    </cfRule>
    <cfRule type="expression" dxfId="103" priority="104" stopIfTrue="1">
      <formula>AND(OR($A88="COMPOSICAO",$A88="INSUMO",$A88&lt;&gt;""),$A88&lt;&gt;"")</formula>
    </cfRule>
  </conditionalFormatting>
  <conditionalFormatting sqref="E88:G88">
    <cfRule type="expression" dxfId="102" priority="101" stopIfTrue="1">
      <formula>AND($A88&lt;&gt;"COMPOSICAO",$A88&lt;&gt;"INSUMO",$A88&lt;&gt;"")</formula>
    </cfRule>
    <cfRule type="expression" dxfId="101" priority="102" stopIfTrue="1">
      <formula>AND(OR($A88="COMPOSICAO",$A88="INSUMO",$A88&lt;&gt;""),$A88&lt;&gt;"")</formula>
    </cfRule>
  </conditionalFormatting>
  <conditionalFormatting sqref="E88:G88">
    <cfRule type="expression" dxfId="100" priority="99" stopIfTrue="1">
      <formula>AND($A88&lt;&gt;"COMPOSICAO",$A88&lt;&gt;"INSUMO",$A88&lt;&gt;"")</formula>
    </cfRule>
    <cfRule type="expression" dxfId="99" priority="100" stopIfTrue="1">
      <formula>AND(OR($A88="COMPOSICAO",$A88="INSUMO",$A88&lt;&gt;""),$A88&lt;&gt;"")</formula>
    </cfRule>
  </conditionalFormatting>
  <conditionalFormatting sqref="E88:G88">
    <cfRule type="expression" dxfId="98" priority="97" stopIfTrue="1">
      <formula>AND($A88&lt;&gt;"COMPOSICAO",$A88&lt;&gt;"INSUMO",$A88&lt;&gt;"")</formula>
    </cfRule>
    <cfRule type="expression" dxfId="97" priority="98" stopIfTrue="1">
      <formula>AND(OR($A88="COMPOSICAO",$A88="INSUMO",$A88&lt;&gt;""),$A88&lt;&gt;"")</formula>
    </cfRule>
  </conditionalFormatting>
  <conditionalFormatting sqref="E88:G88">
    <cfRule type="expression" dxfId="96" priority="95" stopIfTrue="1">
      <formula>AND($A88&lt;&gt;"COMPOSICAO",$A88&lt;&gt;"INSUMO",$A88&lt;&gt;"")</formula>
    </cfRule>
    <cfRule type="expression" dxfId="95" priority="96" stopIfTrue="1">
      <formula>AND(OR($A88="COMPOSICAO",$A88="INSUMO",$A88&lt;&gt;""),$A88&lt;&gt;"")</formula>
    </cfRule>
  </conditionalFormatting>
  <conditionalFormatting sqref="D88">
    <cfRule type="expression" dxfId="94" priority="93" stopIfTrue="1">
      <formula>AND($A88&lt;&gt;"COMPOSICAO",$A88&lt;&gt;"INSUMO",$A88&lt;&gt;"")</formula>
    </cfRule>
    <cfRule type="expression" dxfId="93" priority="94" stopIfTrue="1">
      <formula>AND(OR($A88="COMPOSICAO",$A88="INSUMO",$A88&lt;&gt;""),$A88&lt;&gt;"")</formula>
    </cfRule>
  </conditionalFormatting>
  <conditionalFormatting sqref="D88">
    <cfRule type="expression" dxfId="92" priority="91" stopIfTrue="1">
      <formula>AND($A88&lt;&gt;"COMPOSICAO",$A88&lt;&gt;"INSUMO",$A88&lt;&gt;"")</formula>
    </cfRule>
    <cfRule type="expression" dxfId="91" priority="92" stopIfTrue="1">
      <formula>AND(OR($A88="COMPOSICAO",$A88="INSUMO",$A88&lt;&gt;""),$A88&lt;&gt;"")</formula>
    </cfRule>
  </conditionalFormatting>
  <conditionalFormatting sqref="D88:G88">
    <cfRule type="expression" dxfId="90" priority="89" stopIfTrue="1">
      <formula>AND($A88&lt;&gt;"COMPOSICAO",$A88&lt;&gt;"INSUMO",$A88&lt;&gt;"")</formula>
    </cfRule>
    <cfRule type="expression" dxfId="89" priority="90" stopIfTrue="1">
      <formula>AND(OR($A88="COMPOSICAO",$A88="INSUMO",$A88&lt;&gt;""),$A88&lt;&gt;"")</formula>
    </cfRule>
  </conditionalFormatting>
  <conditionalFormatting sqref="D88:G88">
    <cfRule type="expression" dxfId="88" priority="87" stopIfTrue="1">
      <formula>AND($A88&lt;&gt;"COMPOSICAO",$A88&lt;&gt;"INSUMO",$A88&lt;&gt;"")</formula>
    </cfRule>
    <cfRule type="expression" dxfId="87" priority="88" stopIfTrue="1">
      <formula>AND(OR($A88="COMPOSICAO",$A88="INSUMO",$A88&lt;&gt;""),$A88&lt;&gt;"")</formula>
    </cfRule>
  </conditionalFormatting>
  <conditionalFormatting sqref="C88">
    <cfRule type="expression" dxfId="86" priority="85" stopIfTrue="1">
      <formula>AND($A88&lt;&gt;"COMPOSICAO",$A88&lt;&gt;"INSUMO",$A88&lt;&gt;"")</formula>
    </cfRule>
    <cfRule type="expression" dxfId="85" priority="86" stopIfTrue="1">
      <formula>AND(OR($A88="COMPOSICAO",$A88="INSUMO",$A88&lt;&gt;""),$A88&lt;&gt;"")</formula>
    </cfRule>
  </conditionalFormatting>
  <conditionalFormatting sqref="C88">
    <cfRule type="expression" dxfId="84" priority="83" stopIfTrue="1">
      <formula>AND($A88&lt;&gt;"COMPOSICAO",$A88&lt;&gt;"INSUMO",$A88&lt;&gt;"")</formula>
    </cfRule>
    <cfRule type="expression" dxfId="83" priority="84" stopIfTrue="1">
      <formula>AND(OR($A88="COMPOSICAO",$A88="INSUMO",$A88&lt;&gt;""),$A88&lt;&gt;"")</formula>
    </cfRule>
  </conditionalFormatting>
  <conditionalFormatting sqref="C88">
    <cfRule type="expression" dxfId="82" priority="81" stopIfTrue="1">
      <formula>AND($A88&lt;&gt;"COMPOSICAO",$A88&lt;&gt;"INSUMO",$A88&lt;&gt;"")</formula>
    </cfRule>
    <cfRule type="expression" dxfId="81" priority="82" stopIfTrue="1">
      <formula>AND(OR($A88="COMPOSICAO",$A88="INSUMO",$A88&lt;&gt;""),$A88&lt;&gt;"")</formula>
    </cfRule>
  </conditionalFormatting>
  <conditionalFormatting sqref="C88">
    <cfRule type="expression" dxfId="80" priority="79" stopIfTrue="1">
      <formula>AND($A88&lt;&gt;"COMPOSICAO",$A88&lt;&gt;"INSUMO",$A88&lt;&gt;"")</formula>
    </cfRule>
    <cfRule type="expression" dxfId="79" priority="80" stopIfTrue="1">
      <formula>AND(OR($A88="COMPOSICAO",$A88="INSUMO",$A88&lt;&gt;""),$A88&lt;&gt;"")</formula>
    </cfRule>
  </conditionalFormatting>
  <conditionalFormatting sqref="A88:B88">
    <cfRule type="expression" dxfId="78" priority="77" stopIfTrue="1">
      <formula>AND($A88&lt;&gt;"COMPOSICAO",$A88&lt;&gt;"INSUMO",$A88&lt;&gt;"")</formula>
    </cfRule>
    <cfRule type="expression" dxfId="77" priority="78" stopIfTrue="1">
      <formula>AND(OR($A88="COMPOSICAO",$A88="INSUMO",$A88&lt;&gt;""),$A88&lt;&gt;"")</formula>
    </cfRule>
  </conditionalFormatting>
  <conditionalFormatting sqref="B88">
    <cfRule type="expression" dxfId="76" priority="75" stopIfTrue="1">
      <formula>AND($A88&lt;&gt;"COMPOSICAO",$A88&lt;&gt;"INSUMO",$A88&lt;&gt;"")</formula>
    </cfRule>
    <cfRule type="expression" dxfId="75" priority="76" stopIfTrue="1">
      <formula>AND(OR($A88="COMPOSICAO",$A88="INSUMO",$A88&lt;&gt;""),$A88&lt;&gt;"")</formula>
    </cfRule>
  </conditionalFormatting>
  <conditionalFormatting sqref="A88:B88">
    <cfRule type="expression" dxfId="74" priority="73" stopIfTrue="1">
      <formula>AND($A88&lt;&gt;"COMPOSICAO",$A88&lt;&gt;"INSUMO",$A88&lt;&gt;"")</formula>
    </cfRule>
    <cfRule type="expression" dxfId="73" priority="74" stopIfTrue="1">
      <formula>AND(OR($A88="COMPOSICAO",$A88="INSUMO",$A88&lt;&gt;""),$A88&lt;&gt;"")</formula>
    </cfRule>
  </conditionalFormatting>
  <conditionalFormatting sqref="A88:B88">
    <cfRule type="expression" dxfId="72" priority="71" stopIfTrue="1">
      <formula>AND($A88&lt;&gt;"COMPOSICAO",$A88&lt;&gt;"INSUMO",$A88&lt;&gt;"")</formula>
    </cfRule>
    <cfRule type="expression" dxfId="71" priority="72" stopIfTrue="1">
      <formula>AND(OR($A88="COMPOSICAO",$A88="INSUMO",$A88&lt;&gt;""),$A88&lt;&gt;"")</formula>
    </cfRule>
  </conditionalFormatting>
  <conditionalFormatting sqref="E88">
    <cfRule type="expression" dxfId="70" priority="69" stopIfTrue="1">
      <formula>AND($A88&lt;&gt;"COMPOSICAO",$A88&lt;&gt;"INSUMO",$A88&lt;&gt;"")</formula>
    </cfRule>
    <cfRule type="expression" dxfId="69" priority="70" stopIfTrue="1">
      <formula>AND(OR($A88="COMPOSICAO",$A88="INSUMO",$A88&lt;&gt;""),$A88&lt;&gt;"")</formula>
    </cfRule>
  </conditionalFormatting>
  <conditionalFormatting sqref="A97:B97">
    <cfRule type="expression" dxfId="68" priority="67" stopIfTrue="1">
      <formula>AND($A97&lt;&gt;"COMPOSICAO",$A97&lt;&gt;"INSUMO",$A97&lt;&gt;"")</formula>
    </cfRule>
    <cfRule type="expression" dxfId="67" priority="68" stopIfTrue="1">
      <formula>AND(OR($A97="COMPOSICAO",$A97="INSUMO",$A97&lt;&gt;""),$A97&lt;&gt;"")</formula>
    </cfRule>
  </conditionalFormatting>
  <conditionalFormatting sqref="B97">
    <cfRule type="expression" dxfId="66" priority="65" stopIfTrue="1">
      <formula>AND($A97&lt;&gt;"COMPOSICAO",$A97&lt;&gt;"INSUMO",$A97&lt;&gt;"")</formula>
    </cfRule>
    <cfRule type="expression" dxfId="65" priority="66" stopIfTrue="1">
      <formula>AND(OR($A97="COMPOSICAO",$A97="INSUMO",$A97&lt;&gt;""),$A97&lt;&gt;"")</formula>
    </cfRule>
  </conditionalFormatting>
  <conditionalFormatting sqref="A97:B97">
    <cfRule type="expression" dxfId="64" priority="63" stopIfTrue="1">
      <formula>AND($A97&lt;&gt;"COMPOSICAO",$A97&lt;&gt;"INSUMO",$A97&lt;&gt;"")</formula>
    </cfRule>
    <cfRule type="expression" dxfId="63" priority="64" stopIfTrue="1">
      <formula>AND(OR($A97="COMPOSICAO",$A97="INSUMO",$A97&lt;&gt;""),$A97&lt;&gt;"")</formula>
    </cfRule>
  </conditionalFormatting>
  <conditionalFormatting sqref="A97:B97">
    <cfRule type="expression" dxfId="62" priority="61" stopIfTrue="1">
      <formula>AND($A97&lt;&gt;"COMPOSICAO",$A97&lt;&gt;"INSUMO",$A97&lt;&gt;"")</formula>
    </cfRule>
    <cfRule type="expression" dxfId="61" priority="62" stopIfTrue="1">
      <formula>AND(OR($A97="COMPOSICAO",$A97="INSUMO",$A97&lt;&gt;""),$A97&lt;&gt;"")</formula>
    </cfRule>
  </conditionalFormatting>
  <conditionalFormatting sqref="B97">
    <cfRule type="expression" dxfId="60" priority="59" stopIfTrue="1">
      <formula>AND($A97&lt;&gt;"COMPOSICAO",$A97&lt;&gt;"INSUMO",$A97&lt;&gt;"")</formula>
    </cfRule>
    <cfRule type="expression" dxfId="59" priority="60" stopIfTrue="1">
      <formula>AND(OR($A97="COMPOSICAO",$A97="INSUMO",$A97&lt;&gt;""),$A97&lt;&gt;"")</formula>
    </cfRule>
  </conditionalFormatting>
  <conditionalFormatting sqref="B97">
    <cfRule type="expression" dxfId="58" priority="57" stopIfTrue="1">
      <formula>AND($A97&lt;&gt;"COMPOSICAO",$A97&lt;&gt;"INSUMO",$A97&lt;&gt;"")</formula>
    </cfRule>
    <cfRule type="expression" dxfId="57" priority="58" stopIfTrue="1">
      <formula>AND(OR($A97="COMPOSICAO",$A97="INSUMO",$A97&lt;&gt;""),$A97&lt;&gt;"")</formula>
    </cfRule>
  </conditionalFormatting>
  <conditionalFormatting sqref="B97">
    <cfRule type="expression" dxfId="56" priority="55" stopIfTrue="1">
      <formula>AND($A97&lt;&gt;"COMPOSICAO",$A97&lt;&gt;"INSUMO",$A97&lt;&gt;"")</formula>
    </cfRule>
    <cfRule type="expression" dxfId="55" priority="56" stopIfTrue="1">
      <formula>AND(OR($A97="COMPOSICAO",$A97="INSUMO",$A97&lt;&gt;""),$A97&lt;&gt;"")</formula>
    </cfRule>
  </conditionalFormatting>
  <conditionalFormatting sqref="B97">
    <cfRule type="expression" dxfId="54" priority="53" stopIfTrue="1">
      <formula>AND($A97&lt;&gt;"COMPOSICAO",$A97&lt;&gt;"INSUMO",$A97&lt;&gt;"")</formula>
    </cfRule>
    <cfRule type="expression" dxfId="53" priority="54" stopIfTrue="1">
      <formula>AND(OR($A97="COMPOSICAO",$A97="INSUMO",$A97&lt;&gt;""),$A97&lt;&gt;"")</formula>
    </cfRule>
  </conditionalFormatting>
  <conditionalFormatting sqref="C97">
    <cfRule type="expression" dxfId="52" priority="51" stopIfTrue="1">
      <formula>AND($A97&lt;&gt;"COMPOSICAO",$A97&lt;&gt;"INSUMO",$A97&lt;&gt;"")</formula>
    </cfRule>
    <cfRule type="expression" dxfId="51" priority="52" stopIfTrue="1">
      <formula>AND(OR($A97="COMPOSICAO",$A97="INSUMO",$A97&lt;&gt;""),$A97&lt;&gt;"")</formula>
    </cfRule>
  </conditionalFormatting>
  <conditionalFormatting sqref="C97">
    <cfRule type="expression" dxfId="50" priority="49" stopIfTrue="1">
      <formula>AND($A97&lt;&gt;"COMPOSICAO",$A97&lt;&gt;"INSUMO",$A97&lt;&gt;"")</formula>
    </cfRule>
    <cfRule type="expression" dxfId="49" priority="50" stopIfTrue="1">
      <formula>AND(OR($A97="COMPOSICAO",$A97="INSUMO",$A97&lt;&gt;""),$A97&lt;&gt;"")</formula>
    </cfRule>
  </conditionalFormatting>
  <conditionalFormatting sqref="C97">
    <cfRule type="expression" dxfId="48" priority="47" stopIfTrue="1">
      <formula>AND($A97&lt;&gt;"COMPOSICAO",$A97&lt;&gt;"INSUMO",$A97&lt;&gt;"")</formula>
    </cfRule>
    <cfRule type="expression" dxfId="47" priority="48" stopIfTrue="1">
      <formula>AND(OR($A97="COMPOSICAO",$A97="INSUMO",$A97&lt;&gt;""),$A97&lt;&gt;"")</formula>
    </cfRule>
  </conditionalFormatting>
  <conditionalFormatting sqref="C97">
    <cfRule type="expression" dxfId="46" priority="45" stopIfTrue="1">
      <formula>AND($A97&lt;&gt;"COMPOSICAO",$A97&lt;&gt;"INSUMO",$A97&lt;&gt;"")</formula>
    </cfRule>
    <cfRule type="expression" dxfId="45" priority="46" stopIfTrue="1">
      <formula>AND(OR($A97="COMPOSICAO",$A97="INSUMO",$A97&lt;&gt;""),$A97&lt;&gt;"")</formula>
    </cfRule>
  </conditionalFormatting>
  <conditionalFormatting sqref="D97">
    <cfRule type="expression" dxfId="44" priority="43" stopIfTrue="1">
      <formula>AND($A97&lt;&gt;"COMPOSICAO",$A97&lt;&gt;"INSUMO",$A97&lt;&gt;"")</formula>
    </cfRule>
    <cfRule type="expression" dxfId="43" priority="44" stopIfTrue="1">
      <formula>AND(OR($A97="COMPOSICAO",$A97="INSUMO",$A97&lt;&gt;""),$A97&lt;&gt;"")</formula>
    </cfRule>
  </conditionalFormatting>
  <conditionalFormatting sqref="D97">
    <cfRule type="expression" dxfId="42" priority="41" stopIfTrue="1">
      <formula>AND($A97&lt;&gt;"COMPOSICAO",$A97&lt;&gt;"INSUMO",$A97&lt;&gt;"")</formula>
    </cfRule>
    <cfRule type="expression" dxfId="41" priority="42" stopIfTrue="1">
      <formula>AND(OR($A97="COMPOSICAO",$A97="INSUMO",$A97&lt;&gt;""),$A97&lt;&gt;"")</formula>
    </cfRule>
  </conditionalFormatting>
  <conditionalFormatting sqref="D97">
    <cfRule type="expression" dxfId="40" priority="39" stopIfTrue="1">
      <formula>AND($A97&lt;&gt;"COMPOSICAO",$A97&lt;&gt;"INSUMO",$A97&lt;&gt;"")</formula>
    </cfRule>
    <cfRule type="expression" dxfId="39" priority="40" stopIfTrue="1">
      <formula>AND(OR($A97="COMPOSICAO",$A97="INSUMO",$A97&lt;&gt;""),$A97&lt;&gt;"")</formula>
    </cfRule>
  </conditionalFormatting>
  <conditionalFormatting sqref="D97">
    <cfRule type="expression" dxfId="38" priority="37" stopIfTrue="1">
      <formula>AND($A97&lt;&gt;"COMPOSICAO",$A97&lt;&gt;"INSUMO",$A97&lt;&gt;"")</formula>
    </cfRule>
    <cfRule type="expression" dxfId="37" priority="38" stopIfTrue="1">
      <formula>AND(OR($A97="COMPOSICAO",$A97="INSUMO",$A97&lt;&gt;""),$A97&lt;&gt;"")</formula>
    </cfRule>
  </conditionalFormatting>
  <conditionalFormatting sqref="E97:G97">
    <cfRule type="expression" dxfId="36" priority="35" stopIfTrue="1">
      <formula>AND($A97&lt;&gt;"COMPOSICAO",$A97&lt;&gt;"INSUMO",$A97&lt;&gt;"")</formula>
    </cfRule>
    <cfRule type="expression" dxfId="35" priority="36" stopIfTrue="1">
      <formula>AND(OR($A97="COMPOSICAO",$A97="INSUMO",$A97&lt;&gt;""),$A97&lt;&gt;"")</formula>
    </cfRule>
  </conditionalFormatting>
  <conditionalFormatting sqref="E97:G97">
    <cfRule type="expression" dxfId="34" priority="33" stopIfTrue="1">
      <formula>AND($A97&lt;&gt;"COMPOSICAO",$A97&lt;&gt;"INSUMO",$A97&lt;&gt;"")</formula>
    </cfRule>
    <cfRule type="expression" dxfId="33" priority="34" stopIfTrue="1">
      <formula>AND(OR($A97="COMPOSICAO",$A97="INSUMO",$A97&lt;&gt;""),$A97&lt;&gt;"")</formula>
    </cfRule>
  </conditionalFormatting>
  <conditionalFormatting sqref="E97:G97">
    <cfRule type="expression" dxfId="32" priority="31" stopIfTrue="1">
      <formula>AND($A97&lt;&gt;"COMPOSICAO",$A97&lt;&gt;"INSUMO",$A97&lt;&gt;"")</formula>
    </cfRule>
    <cfRule type="expression" dxfId="31" priority="32" stopIfTrue="1">
      <formula>AND(OR($A97="COMPOSICAO",$A97="INSUMO",$A97&lt;&gt;""),$A97&lt;&gt;"")</formula>
    </cfRule>
  </conditionalFormatting>
  <conditionalFormatting sqref="E97:G97">
    <cfRule type="expression" dxfId="30" priority="29" stopIfTrue="1">
      <formula>AND($A97&lt;&gt;"COMPOSICAO",$A97&lt;&gt;"INSUMO",$A97&lt;&gt;"")</formula>
    </cfRule>
    <cfRule type="expression" dxfId="29" priority="30" stopIfTrue="1">
      <formula>AND(OR($A97="COMPOSICAO",$A97="INSUMO",$A97&lt;&gt;""),$A97&lt;&gt;"")</formula>
    </cfRule>
  </conditionalFormatting>
  <conditionalFormatting sqref="D97">
    <cfRule type="expression" dxfId="28" priority="27" stopIfTrue="1">
      <formula>AND($A97&lt;&gt;"COMPOSICAO",$A97&lt;&gt;"INSUMO",$A97&lt;&gt;"")</formula>
    </cfRule>
    <cfRule type="expression" dxfId="27" priority="28" stopIfTrue="1">
      <formula>AND(OR($A97="COMPOSICAO",$A97="INSUMO",$A97&lt;&gt;""),$A97&lt;&gt;"")</formula>
    </cfRule>
  </conditionalFormatting>
  <conditionalFormatting sqref="D97">
    <cfRule type="expression" dxfId="26" priority="25" stopIfTrue="1">
      <formula>AND($A97&lt;&gt;"COMPOSICAO",$A97&lt;&gt;"INSUMO",$A97&lt;&gt;"")</formula>
    </cfRule>
    <cfRule type="expression" dxfId="25" priority="26" stopIfTrue="1">
      <formula>AND(OR($A97="COMPOSICAO",$A97="INSUMO",$A97&lt;&gt;""),$A97&lt;&gt;"")</formula>
    </cfRule>
  </conditionalFormatting>
  <conditionalFormatting sqref="D97:G97">
    <cfRule type="expression" dxfId="24" priority="23" stopIfTrue="1">
      <formula>AND($A97&lt;&gt;"COMPOSICAO",$A97&lt;&gt;"INSUMO",$A97&lt;&gt;"")</formula>
    </cfRule>
    <cfRule type="expression" dxfId="23" priority="24" stopIfTrue="1">
      <formula>AND(OR($A97="COMPOSICAO",$A97="INSUMO",$A97&lt;&gt;""),$A97&lt;&gt;"")</formula>
    </cfRule>
  </conditionalFormatting>
  <conditionalFormatting sqref="D97:G97">
    <cfRule type="expression" dxfId="22" priority="21" stopIfTrue="1">
      <formula>AND($A97&lt;&gt;"COMPOSICAO",$A97&lt;&gt;"INSUMO",$A97&lt;&gt;"")</formula>
    </cfRule>
    <cfRule type="expression" dxfId="21" priority="22" stopIfTrue="1">
      <formula>AND(OR($A97="COMPOSICAO",$A97="INSUMO",$A97&lt;&gt;""),$A97&lt;&gt;"")</formula>
    </cfRule>
  </conditionalFormatting>
  <conditionalFormatting sqref="C97">
    <cfRule type="expression" dxfId="20" priority="19" stopIfTrue="1">
      <formula>AND($A97&lt;&gt;"COMPOSICAO",$A97&lt;&gt;"INSUMO",$A97&lt;&gt;"")</formula>
    </cfRule>
    <cfRule type="expression" dxfId="19" priority="20" stopIfTrue="1">
      <formula>AND(OR($A97="COMPOSICAO",$A97="INSUMO",$A97&lt;&gt;""),$A97&lt;&gt;"")</formula>
    </cfRule>
  </conditionalFormatting>
  <conditionalFormatting sqref="C97">
    <cfRule type="expression" dxfId="18" priority="17" stopIfTrue="1">
      <formula>AND($A97&lt;&gt;"COMPOSICAO",$A97&lt;&gt;"INSUMO",$A97&lt;&gt;"")</formula>
    </cfRule>
    <cfRule type="expression" dxfId="17" priority="18" stopIfTrue="1">
      <formula>AND(OR($A97="COMPOSICAO",$A97="INSUMO",$A97&lt;&gt;""),$A97&lt;&gt;"")</formula>
    </cfRule>
  </conditionalFormatting>
  <conditionalFormatting sqref="C97">
    <cfRule type="expression" dxfId="16" priority="15" stopIfTrue="1">
      <formula>AND($A97&lt;&gt;"COMPOSICAO",$A97&lt;&gt;"INSUMO",$A97&lt;&gt;"")</formula>
    </cfRule>
    <cfRule type="expression" dxfId="15" priority="16" stopIfTrue="1">
      <formula>AND(OR($A97="COMPOSICAO",$A97="INSUMO",$A97&lt;&gt;""),$A97&lt;&gt;"")</formula>
    </cfRule>
  </conditionalFormatting>
  <conditionalFormatting sqref="C97">
    <cfRule type="expression" dxfId="14" priority="13" stopIfTrue="1">
      <formula>AND($A97&lt;&gt;"COMPOSICAO",$A97&lt;&gt;"INSUMO",$A97&lt;&gt;"")</formula>
    </cfRule>
    <cfRule type="expression" dxfId="13" priority="14" stopIfTrue="1">
      <formula>AND(OR($A97="COMPOSICAO",$A97="INSUMO",$A97&lt;&gt;""),$A97&lt;&gt;"")</formula>
    </cfRule>
  </conditionalFormatting>
  <conditionalFormatting sqref="A97:B97">
    <cfRule type="expression" dxfId="12" priority="11" stopIfTrue="1">
      <formula>AND($A97&lt;&gt;"COMPOSICAO",$A97&lt;&gt;"INSUMO",$A97&lt;&gt;"")</formula>
    </cfRule>
    <cfRule type="expression" dxfId="11" priority="12" stopIfTrue="1">
      <formula>AND(OR($A97="COMPOSICAO",$A97="INSUMO",$A97&lt;&gt;""),$A97&lt;&gt;"")</formula>
    </cfRule>
  </conditionalFormatting>
  <conditionalFormatting sqref="B97">
    <cfRule type="expression" dxfId="10" priority="9" stopIfTrue="1">
      <formula>AND($A97&lt;&gt;"COMPOSICAO",$A97&lt;&gt;"INSUMO",$A97&lt;&gt;"")</formula>
    </cfRule>
    <cfRule type="expression" dxfId="9" priority="10" stopIfTrue="1">
      <formula>AND(OR($A97="COMPOSICAO",$A97="INSUMO",$A97&lt;&gt;""),$A97&lt;&gt;"")</formula>
    </cfRule>
  </conditionalFormatting>
  <conditionalFormatting sqref="A97:B97">
    <cfRule type="expression" dxfId="8" priority="7" stopIfTrue="1">
      <formula>AND($A97&lt;&gt;"COMPOSICAO",$A97&lt;&gt;"INSUMO",$A97&lt;&gt;"")</formula>
    </cfRule>
    <cfRule type="expression" dxfId="7" priority="8" stopIfTrue="1">
      <formula>AND(OR($A97="COMPOSICAO",$A97="INSUMO",$A97&lt;&gt;""),$A97&lt;&gt;"")</formula>
    </cfRule>
  </conditionalFormatting>
  <conditionalFormatting sqref="A97:B97">
    <cfRule type="expression" dxfId="6" priority="5" stopIfTrue="1">
      <formula>AND($A97&lt;&gt;"COMPOSICAO",$A97&lt;&gt;"INSUMO",$A97&lt;&gt;"")</formula>
    </cfRule>
    <cfRule type="expression" dxfId="5" priority="6" stopIfTrue="1">
      <formula>AND(OR($A97="COMPOSICAO",$A97="INSUMO",$A97&lt;&gt;""),$A97&lt;&gt;"")</formula>
    </cfRule>
  </conditionalFormatting>
  <conditionalFormatting sqref="E97">
    <cfRule type="expression" dxfId="4" priority="3" stopIfTrue="1">
      <formula>AND($A97&lt;&gt;"COMPOSICAO",$A97&lt;&gt;"INSUMO",$A97&lt;&gt;"")</formula>
    </cfRule>
    <cfRule type="expression" dxfId="3" priority="4" stopIfTrue="1">
      <formula>AND(OR($A97="COMPOSICAO",$A97="INSUMO",$A97&lt;&gt;""),$A97&lt;&gt;"")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51" fitToHeight="2" orientation="portrait" r:id="rId1"/>
  <headerFooter>
    <oddFooter xml:space="preserve">&amp;CAv., Doutor Cincinato Cajado Braga, nº 305, bairro Novo EldoradoContagem/MG CEP 32341.310E-mail: construtora.rtambiental@gmail.com (31) 9.9457-0178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1"/>
  <sheetViews>
    <sheetView workbookViewId="0">
      <selection sqref="A1:I4"/>
    </sheetView>
  </sheetViews>
  <sheetFormatPr defaultColWidth="9.140625" defaultRowHeight="12.75"/>
  <cols>
    <col min="1" max="1" width="25.85546875" style="1" customWidth="1"/>
    <col min="2" max="3" width="4.28515625" style="1" customWidth="1"/>
    <col min="4" max="4" width="9.140625" style="1"/>
    <col min="5" max="5" width="7.140625" style="1" customWidth="1"/>
    <col min="6" max="6" width="4.5703125" style="1" customWidth="1"/>
    <col min="7" max="7" width="6.140625" style="1" customWidth="1"/>
    <col min="8" max="8" width="24.42578125" style="1" customWidth="1"/>
    <col min="9" max="9" width="9" style="1" customWidth="1"/>
    <col min="10" max="10" width="9.140625" style="1" hidden="1" customWidth="1"/>
    <col min="11" max="16384" width="9.140625" style="1"/>
  </cols>
  <sheetData>
    <row r="1" spans="1:10" ht="12.75" customHeight="1">
      <c r="A1" s="271" t="s">
        <v>0</v>
      </c>
      <c r="B1" s="272"/>
      <c r="C1" s="272"/>
      <c r="D1" s="272"/>
      <c r="E1" s="272"/>
      <c r="F1" s="272"/>
      <c r="G1" s="272"/>
      <c r="H1" s="272"/>
      <c r="I1" s="273"/>
      <c r="J1" s="37"/>
    </row>
    <row r="2" spans="1:10" ht="12.75" customHeight="1">
      <c r="A2" s="274"/>
      <c r="B2" s="275"/>
      <c r="C2" s="275"/>
      <c r="D2" s="275"/>
      <c r="E2" s="275"/>
      <c r="F2" s="275"/>
      <c r="G2" s="275"/>
      <c r="H2" s="275"/>
      <c r="I2" s="276"/>
      <c r="J2" s="38"/>
    </row>
    <row r="3" spans="1:10" ht="13.5" customHeight="1">
      <c r="A3" s="274"/>
      <c r="B3" s="275"/>
      <c r="C3" s="275"/>
      <c r="D3" s="275"/>
      <c r="E3" s="275"/>
      <c r="F3" s="275"/>
      <c r="G3" s="275"/>
      <c r="H3" s="275"/>
      <c r="I3" s="276"/>
      <c r="J3" s="38"/>
    </row>
    <row r="4" spans="1:10" ht="15" customHeight="1" thickBot="1">
      <c r="A4" s="277"/>
      <c r="B4" s="278"/>
      <c r="C4" s="278"/>
      <c r="D4" s="278"/>
      <c r="E4" s="278"/>
      <c r="F4" s="278"/>
      <c r="G4" s="278"/>
      <c r="H4" s="278"/>
      <c r="I4" s="279"/>
      <c r="J4" s="38"/>
    </row>
    <row r="5" spans="1:10" ht="81" customHeight="1">
      <c r="A5" s="312" t="str">
        <f>'[10]PLANILHA-GERAL'!A4</f>
        <v>Objeto: Reparo de danos decorrentes da chuva no municipio de Santa Luzia/MG</v>
      </c>
      <c r="B5" s="313"/>
      <c r="C5" s="313"/>
      <c r="D5" s="313"/>
      <c r="E5" s="313"/>
      <c r="F5" s="313"/>
      <c r="G5" s="313"/>
      <c r="H5" s="313"/>
      <c r="I5" s="314"/>
      <c r="J5" s="38"/>
    </row>
    <row r="6" spans="1:10" ht="15.75" thickBot="1">
      <c r="A6" s="151" t="str">
        <f>PLANILHA_RECONSTRUÇÃO!A7:F7</f>
        <v>Contagem, 13 de junho de 2023</v>
      </c>
      <c r="B6" s="39"/>
      <c r="C6" s="39"/>
      <c r="D6" s="39"/>
      <c r="E6" s="39"/>
      <c r="F6" s="39"/>
      <c r="G6" s="39"/>
      <c r="H6" s="39"/>
      <c r="I6" s="38"/>
      <c r="J6" s="38"/>
    </row>
    <row r="7" spans="1:10" ht="15.75" thickBot="1">
      <c r="A7" s="315" t="s">
        <v>35</v>
      </c>
      <c r="B7" s="316"/>
      <c r="C7" s="316"/>
      <c r="D7" s="316"/>
      <c r="E7" s="316"/>
      <c r="F7" s="316"/>
      <c r="G7" s="316"/>
      <c r="H7" s="316"/>
      <c r="I7" s="317"/>
      <c r="J7" s="38"/>
    </row>
    <row r="8" spans="1:10" ht="15.75" thickBot="1">
      <c r="A8" s="318" t="s">
        <v>14</v>
      </c>
      <c r="B8" s="319"/>
      <c r="C8" s="319"/>
      <c r="D8" s="319"/>
      <c r="E8" s="319"/>
      <c r="F8" s="319"/>
      <c r="G8" s="319"/>
      <c r="H8" s="319"/>
      <c r="I8" s="320"/>
      <c r="J8" s="38"/>
    </row>
    <row r="9" spans="1:10" ht="15">
      <c r="A9" s="321" t="s">
        <v>15</v>
      </c>
      <c r="B9" s="323" t="s">
        <v>16</v>
      </c>
      <c r="C9" s="324"/>
      <c r="D9" s="324"/>
      <c r="E9" s="324"/>
      <c r="F9" s="324"/>
      <c r="G9" s="325"/>
      <c r="H9" s="329" t="s">
        <v>17</v>
      </c>
      <c r="I9" s="330"/>
      <c r="J9" s="38"/>
    </row>
    <row r="10" spans="1:10" ht="15">
      <c r="A10" s="322"/>
      <c r="B10" s="326"/>
      <c r="C10" s="327"/>
      <c r="D10" s="327"/>
      <c r="E10" s="327"/>
      <c r="F10" s="327"/>
      <c r="G10" s="328"/>
      <c r="H10" s="331"/>
      <c r="I10" s="332"/>
      <c r="J10" s="38"/>
    </row>
    <row r="11" spans="1:10" ht="15">
      <c r="A11" s="40" t="s">
        <v>18</v>
      </c>
      <c r="B11" s="41" t="s">
        <v>19</v>
      </c>
      <c r="C11" s="310">
        <v>3.7999999999999999E-2</v>
      </c>
      <c r="D11" s="310"/>
      <c r="E11" s="42" t="s">
        <v>20</v>
      </c>
      <c r="F11" s="310">
        <v>4.6699999999999998E-2</v>
      </c>
      <c r="G11" s="311"/>
      <c r="H11" s="43" t="s">
        <v>18</v>
      </c>
      <c r="I11" s="44">
        <v>4.6699999999999998E-2</v>
      </c>
      <c r="J11" s="38"/>
    </row>
    <row r="12" spans="1:10" ht="15">
      <c r="A12" s="45" t="s">
        <v>21</v>
      </c>
      <c r="B12" s="46" t="s">
        <v>19</v>
      </c>
      <c r="C12" s="303">
        <v>3.2000000000000002E-3</v>
      </c>
      <c r="D12" s="303"/>
      <c r="E12" s="47" t="s">
        <v>20</v>
      </c>
      <c r="F12" s="303">
        <v>7.4000000000000003E-3</v>
      </c>
      <c r="G12" s="304"/>
      <c r="H12" s="48" t="s">
        <v>21</v>
      </c>
      <c r="I12" s="49">
        <v>7.4000000000000003E-3</v>
      </c>
      <c r="J12" s="38"/>
    </row>
    <row r="13" spans="1:10" ht="15">
      <c r="A13" s="45" t="s">
        <v>22</v>
      </c>
      <c r="B13" s="46" t="s">
        <v>19</v>
      </c>
      <c r="C13" s="303">
        <v>5.0000000000000001E-3</v>
      </c>
      <c r="D13" s="303"/>
      <c r="E13" s="47" t="s">
        <v>20</v>
      </c>
      <c r="F13" s="303">
        <v>9.7000000000000003E-3</v>
      </c>
      <c r="G13" s="304"/>
      <c r="H13" s="48" t="s">
        <v>22</v>
      </c>
      <c r="I13" s="49">
        <v>5.5999999999999999E-3</v>
      </c>
      <c r="J13" s="38"/>
    </row>
    <row r="14" spans="1:10" ht="15">
      <c r="A14" s="45" t="s">
        <v>23</v>
      </c>
      <c r="B14" s="46" t="s">
        <v>19</v>
      </c>
      <c r="C14" s="303">
        <v>1.0200000000000001E-2</v>
      </c>
      <c r="D14" s="303"/>
      <c r="E14" s="47" t="s">
        <v>20</v>
      </c>
      <c r="F14" s="303">
        <v>1.21E-2</v>
      </c>
      <c r="G14" s="304"/>
      <c r="H14" s="48" t="s">
        <v>23</v>
      </c>
      <c r="I14" s="49">
        <v>1.21E-2</v>
      </c>
      <c r="J14" s="38"/>
    </row>
    <row r="15" spans="1:10" ht="15">
      <c r="A15" s="45" t="s">
        <v>24</v>
      </c>
      <c r="B15" s="46" t="s">
        <v>19</v>
      </c>
      <c r="C15" s="303">
        <v>6.6400000000000001E-2</v>
      </c>
      <c r="D15" s="303"/>
      <c r="E15" s="47" t="s">
        <v>20</v>
      </c>
      <c r="F15" s="303">
        <v>8.6900000000000005E-2</v>
      </c>
      <c r="G15" s="304"/>
      <c r="H15" s="48" t="s">
        <v>24</v>
      </c>
      <c r="I15" s="49">
        <v>8.6900000000000005E-2</v>
      </c>
      <c r="J15" s="38"/>
    </row>
    <row r="16" spans="1:10" ht="15">
      <c r="A16" s="45" t="s">
        <v>32</v>
      </c>
      <c r="B16" s="46" t="s">
        <v>19</v>
      </c>
      <c r="C16" s="303">
        <v>0.02</v>
      </c>
      <c r="D16" s="303"/>
      <c r="E16" s="47" t="s">
        <v>20</v>
      </c>
      <c r="F16" s="303">
        <v>0.05</v>
      </c>
      <c r="G16" s="304"/>
      <c r="H16" s="50" t="s">
        <v>25</v>
      </c>
      <c r="I16" s="49">
        <v>2.5000000000000001E-2</v>
      </c>
      <c r="J16" s="38"/>
    </row>
    <row r="17" spans="1:10" ht="15">
      <c r="A17" s="45" t="s">
        <v>33</v>
      </c>
      <c r="B17" s="46"/>
      <c r="C17" s="303"/>
      <c r="D17" s="303"/>
      <c r="E17" s="47"/>
      <c r="F17" s="303">
        <v>3.6499999999999998E-2</v>
      </c>
      <c r="G17" s="304"/>
      <c r="H17" s="50" t="s">
        <v>33</v>
      </c>
      <c r="I17" s="49">
        <v>3.6499999999999998E-2</v>
      </c>
      <c r="J17" s="38"/>
    </row>
    <row r="18" spans="1:10" ht="15">
      <c r="A18" s="51" t="s">
        <v>34</v>
      </c>
      <c r="B18" s="52"/>
      <c r="C18" s="308">
        <v>0</v>
      </c>
      <c r="D18" s="308"/>
      <c r="E18" s="53" t="s">
        <v>27</v>
      </c>
      <c r="F18" s="308">
        <v>4.4999999999999998E-2</v>
      </c>
      <c r="G18" s="309"/>
      <c r="H18" s="54" t="s">
        <v>26</v>
      </c>
      <c r="I18" s="55">
        <v>0</v>
      </c>
      <c r="J18" s="38"/>
    </row>
    <row r="19" spans="1:10" ht="15">
      <c r="A19" s="291" t="s">
        <v>28</v>
      </c>
      <c r="B19" s="292"/>
      <c r="C19" s="292"/>
      <c r="D19" s="292"/>
      <c r="E19" s="292"/>
      <c r="F19" s="292"/>
      <c r="G19" s="292"/>
      <c r="H19" s="292"/>
      <c r="I19" s="293"/>
      <c r="J19" s="38"/>
    </row>
    <row r="20" spans="1:10" ht="15">
      <c r="A20" s="40" t="s">
        <v>18</v>
      </c>
      <c r="B20" s="305" t="s">
        <v>29</v>
      </c>
      <c r="C20" s="306"/>
      <c r="D20" s="306"/>
      <c r="E20" s="306"/>
      <c r="F20" s="306"/>
      <c r="G20" s="306"/>
      <c r="H20" s="306"/>
      <c r="I20" s="307"/>
      <c r="J20" s="38"/>
    </row>
    <row r="21" spans="1:10" ht="15">
      <c r="A21" s="45" t="s">
        <v>21</v>
      </c>
      <c r="B21" s="300" t="s">
        <v>29</v>
      </c>
      <c r="C21" s="301"/>
      <c r="D21" s="301"/>
      <c r="E21" s="301"/>
      <c r="F21" s="301"/>
      <c r="G21" s="301"/>
      <c r="H21" s="301"/>
      <c r="I21" s="302"/>
      <c r="J21" s="38"/>
    </row>
    <row r="22" spans="1:10" ht="15">
      <c r="A22" s="45" t="s">
        <v>22</v>
      </c>
      <c r="B22" s="300" t="s">
        <v>29</v>
      </c>
      <c r="C22" s="301"/>
      <c r="D22" s="301"/>
      <c r="E22" s="301"/>
      <c r="F22" s="301"/>
      <c r="G22" s="301"/>
      <c r="H22" s="301"/>
      <c r="I22" s="302"/>
      <c r="J22" s="38"/>
    </row>
    <row r="23" spans="1:10" ht="15">
      <c r="A23" s="45" t="s">
        <v>23</v>
      </c>
      <c r="B23" s="300" t="s">
        <v>29</v>
      </c>
      <c r="C23" s="301"/>
      <c r="D23" s="301"/>
      <c r="E23" s="301"/>
      <c r="F23" s="301"/>
      <c r="G23" s="301"/>
      <c r="H23" s="301"/>
      <c r="I23" s="302"/>
      <c r="J23" s="38"/>
    </row>
    <row r="24" spans="1:10" ht="15">
      <c r="A24" s="45" t="s">
        <v>24</v>
      </c>
      <c r="B24" s="300" t="s">
        <v>29</v>
      </c>
      <c r="C24" s="301"/>
      <c r="D24" s="301"/>
      <c r="E24" s="301"/>
      <c r="F24" s="301"/>
      <c r="G24" s="301"/>
      <c r="H24" s="301"/>
      <c r="I24" s="302"/>
      <c r="J24" s="38"/>
    </row>
    <row r="25" spans="1:10" ht="15">
      <c r="A25" s="45" t="s">
        <v>25</v>
      </c>
      <c r="B25" s="300" t="s">
        <v>29</v>
      </c>
      <c r="C25" s="301"/>
      <c r="D25" s="301"/>
      <c r="E25" s="301"/>
      <c r="F25" s="301"/>
      <c r="G25" s="301"/>
      <c r="H25" s="301"/>
      <c r="I25" s="302"/>
      <c r="J25" s="38"/>
    </row>
    <row r="26" spans="1:10" ht="15">
      <c r="A26" s="51" t="s">
        <v>26</v>
      </c>
      <c r="B26" s="297" t="s">
        <v>29</v>
      </c>
      <c r="C26" s="298"/>
      <c r="D26" s="298"/>
      <c r="E26" s="298"/>
      <c r="F26" s="298"/>
      <c r="G26" s="298"/>
      <c r="H26" s="298"/>
      <c r="I26" s="299"/>
      <c r="J26" s="38"/>
    </row>
    <row r="27" spans="1:10" ht="15.75" thickBot="1">
      <c r="A27" s="56" t="s">
        <v>30</v>
      </c>
      <c r="B27" s="294" t="s">
        <v>31</v>
      </c>
      <c r="C27" s="295"/>
      <c r="D27" s="295"/>
      <c r="E27" s="295"/>
      <c r="F27" s="295"/>
      <c r="G27" s="295"/>
      <c r="H27" s="296"/>
      <c r="I27" s="36">
        <f>((1+I11+I12+I13)*(1+I14)*(1+I15))/(1-(I16+I18+I17))-1</f>
        <v>0.24211461262972844</v>
      </c>
      <c r="J27" s="38"/>
    </row>
    <row r="28" spans="1:10" ht="15">
      <c r="A28" s="140"/>
      <c r="B28" s="140"/>
      <c r="C28" s="140"/>
      <c r="D28" s="140"/>
      <c r="E28" s="140"/>
      <c r="F28" s="140"/>
      <c r="G28" s="140"/>
      <c r="H28" s="140"/>
      <c r="I28" s="140"/>
      <c r="J28" s="37"/>
    </row>
    <row r="29" spans="1:10" ht="15">
      <c r="A29" s="141"/>
      <c r="B29" s="141"/>
      <c r="C29" s="141"/>
      <c r="D29" s="141"/>
      <c r="E29" s="141"/>
      <c r="F29" s="141"/>
      <c r="G29" s="141"/>
      <c r="H29" s="141"/>
      <c r="I29" s="141"/>
      <c r="J29" s="38"/>
    </row>
    <row r="30" spans="1:10" ht="15">
      <c r="A30" s="141"/>
      <c r="B30" s="141"/>
      <c r="C30" s="141"/>
      <c r="D30" s="141"/>
      <c r="E30" s="141"/>
      <c r="F30" s="141"/>
      <c r="G30" s="141"/>
      <c r="H30" s="141"/>
      <c r="I30" s="141"/>
      <c r="J30" s="38"/>
    </row>
    <row r="31" spans="1:10" ht="15">
      <c r="A31" s="141"/>
      <c r="B31" s="141"/>
      <c r="C31" s="141"/>
      <c r="D31" s="141"/>
      <c r="E31" s="141"/>
      <c r="F31" s="141"/>
      <c r="G31" s="141"/>
      <c r="H31" s="141"/>
      <c r="I31" s="141"/>
      <c r="J31" s="38"/>
    </row>
    <row r="32" spans="1:10" ht="15">
      <c r="A32" s="141"/>
      <c r="B32" s="141"/>
      <c r="C32" s="141"/>
      <c r="D32" s="141"/>
      <c r="E32" s="141"/>
      <c r="F32" s="141"/>
      <c r="G32" s="141"/>
      <c r="H32" s="141"/>
      <c r="I32" s="141"/>
      <c r="J32" s="38"/>
    </row>
    <row r="33" spans="1:10" ht="15">
      <c r="A33" s="39"/>
      <c r="B33" s="39"/>
      <c r="C33" s="39"/>
      <c r="D33" s="39"/>
      <c r="E33" s="39"/>
      <c r="F33" s="39"/>
      <c r="G33" s="39"/>
      <c r="H33" s="39"/>
      <c r="I33" s="39"/>
      <c r="J33" s="38"/>
    </row>
    <row r="34" spans="1:10" s="100" customFormat="1" ht="15">
      <c r="C34" s="5"/>
      <c r="E34" s="139" t="s">
        <v>120</v>
      </c>
    </row>
    <row r="35" spans="1:10" s="97" customFormat="1" ht="15">
      <c r="A35" s="123"/>
      <c r="B35" s="123"/>
      <c r="C35" s="100"/>
      <c r="D35" s="123"/>
      <c r="E35" s="139" t="s">
        <v>121</v>
      </c>
      <c r="F35" s="123"/>
      <c r="G35" s="123"/>
      <c r="H35" s="123"/>
      <c r="I35" s="123"/>
    </row>
    <row r="36" spans="1:10" s="128" customFormat="1" ht="15">
      <c r="C36" s="123"/>
      <c r="D36" s="142"/>
      <c r="E36" s="146" t="s">
        <v>122</v>
      </c>
      <c r="F36" s="144"/>
      <c r="G36" s="145"/>
      <c r="H36" s="125"/>
      <c r="I36" s="125"/>
    </row>
    <row r="37" spans="1:10" s="128" customFormat="1" ht="15">
      <c r="D37" s="142"/>
      <c r="E37" s="146" t="s">
        <v>123</v>
      </c>
      <c r="F37" s="144"/>
      <c r="G37" s="145"/>
      <c r="H37" s="125"/>
      <c r="I37" s="125"/>
    </row>
    <row r="38" spans="1:10" s="128" customFormat="1" ht="15">
      <c r="D38" s="142"/>
      <c r="E38" s="146" t="s">
        <v>124</v>
      </c>
      <c r="F38" s="144"/>
      <c r="G38" s="145"/>
      <c r="H38" s="125"/>
      <c r="I38" s="125"/>
    </row>
    <row r="39" spans="1:10" s="128" customFormat="1" ht="15">
      <c r="F39" s="129"/>
      <c r="G39" s="125"/>
      <c r="H39" s="125"/>
      <c r="I39" s="125"/>
    </row>
    <row r="40" spans="1:10" s="128" customFormat="1" ht="15">
      <c r="F40" s="129"/>
      <c r="G40" s="125"/>
      <c r="H40" s="125"/>
      <c r="I40" s="125"/>
    </row>
    <row r="41" spans="1:10" ht="15.75" thickBot="1">
      <c r="A41" s="39"/>
      <c r="B41" s="39"/>
      <c r="C41" s="39"/>
      <c r="D41" s="39"/>
      <c r="E41" s="39"/>
      <c r="F41" s="39"/>
      <c r="G41" s="39"/>
      <c r="H41" s="39"/>
      <c r="I41" s="39"/>
      <c r="J41" s="57"/>
    </row>
  </sheetData>
  <mergeCells count="32">
    <mergeCell ref="A1:I4"/>
    <mergeCell ref="A5:I5"/>
    <mergeCell ref="A7:I7"/>
    <mergeCell ref="A8:I8"/>
    <mergeCell ref="A9:A10"/>
    <mergeCell ref="B9:G10"/>
    <mergeCell ref="H9:I10"/>
    <mergeCell ref="F17:G17"/>
    <mergeCell ref="C18:D18"/>
    <mergeCell ref="F18:G18"/>
    <mergeCell ref="C11:D11"/>
    <mergeCell ref="F11:G11"/>
    <mergeCell ref="C12:D12"/>
    <mergeCell ref="F12:G12"/>
    <mergeCell ref="C13:D13"/>
    <mergeCell ref="F13:G13"/>
    <mergeCell ref="A19:I19"/>
    <mergeCell ref="B27:H27"/>
    <mergeCell ref="B26:I26"/>
    <mergeCell ref="B25:I25"/>
    <mergeCell ref="C14:D14"/>
    <mergeCell ref="F14:G14"/>
    <mergeCell ref="C15:D15"/>
    <mergeCell ref="F15:G15"/>
    <mergeCell ref="C16:D16"/>
    <mergeCell ref="F16:G16"/>
    <mergeCell ref="B20:I20"/>
    <mergeCell ref="B21:I21"/>
    <mergeCell ref="B22:I22"/>
    <mergeCell ref="B23:I23"/>
    <mergeCell ref="B24:I24"/>
    <mergeCell ref="C17:D17"/>
  </mergeCells>
  <conditionalFormatting sqref="I11:I17">
    <cfRule type="cellIs" dxfId="2" priority="2" stopIfTrue="1" operator="notBetween">
      <formula>C11</formula>
      <formula>F11</formula>
    </cfRule>
  </conditionalFormatting>
  <conditionalFormatting sqref="I18">
    <cfRule type="expression" dxfId="1" priority="1" stopIfTrue="1">
      <formula>$L$18&lt;&gt;0</formula>
    </cfRule>
  </conditionalFormatting>
  <dataValidations count="2">
    <dataValidation allowBlank="1" showInputMessage="1" showErrorMessage="1" promptTitle="Encargos sociais" prompt="Para encargos sociais desonerados usar 2%." sqref="I18"/>
    <dataValidation allowBlank="1" showInputMessage="1" showErrorMessage="1" promptTitle="Fórnula TCU Acórdão 2622/2013" prompt="Rodovias, ferrovias, obras urbanas" sqref="B27:H27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  <headerFooter>
    <oddFooter xml:space="preserve">&amp;CAv., Doutor Cincinato Cajado Braga, nº 305, bairro Novo EldoradoContagem/MG CEP 32341.310E-mail: construtora.rtambiental@gmail.com (31) 9.9457-0178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1"/>
  <sheetViews>
    <sheetView zoomScale="85" zoomScaleNormal="85" workbookViewId="0">
      <selection activeCell="A4" sqref="A4:I5"/>
    </sheetView>
  </sheetViews>
  <sheetFormatPr defaultColWidth="9.140625" defaultRowHeight="15"/>
  <cols>
    <col min="1" max="1" width="10.28515625" style="100" customWidth="1"/>
    <col min="2" max="2" width="53.42578125" style="100" customWidth="1"/>
    <col min="3" max="3" width="23.42578125" style="109" bestFit="1" customWidth="1"/>
    <col min="4" max="5" width="17.28515625" style="100" bestFit="1" customWidth="1"/>
    <col min="6" max="6" width="17.85546875" style="100" bestFit="1" customWidth="1"/>
    <col min="7" max="7" width="18.28515625" style="100" bestFit="1" customWidth="1"/>
    <col min="8" max="8" width="17.85546875" style="100" bestFit="1" customWidth="1"/>
    <col min="9" max="9" width="18.28515625" style="100" bestFit="1" customWidth="1"/>
    <col min="10" max="10" width="9.140625" style="100"/>
    <col min="11" max="11" width="19.140625" style="100" bestFit="1" customWidth="1"/>
    <col min="12" max="16384" width="9.140625" style="100"/>
  </cols>
  <sheetData>
    <row r="1" spans="1:12" s="97" customFormat="1">
      <c r="A1" s="333" t="s">
        <v>0</v>
      </c>
      <c r="B1" s="334"/>
      <c r="C1" s="334"/>
      <c r="D1" s="334"/>
      <c r="E1" s="334"/>
      <c r="F1" s="334"/>
      <c r="G1" s="334"/>
      <c r="H1" s="334"/>
      <c r="I1" s="335"/>
    </row>
    <row r="2" spans="1:12" s="97" customFormat="1">
      <c r="A2" s="336"/>
      <c r="B2" s="337"/>
      <c r="C2" s="337"/>
      <c r="D2" s="337"/>
      <c r="E2" s="337"/>
      <c r="F2" s="337"/>
      <c r="G2" s="337"/>
      <c r="H2" s="337"/>
      <c r="I2" s="338"/>
    </row>
    <row r="3" spans="1:12" s="97" customFormat="1" ht="30" customHeight="1" thickBot="1">
      <c r="A3" s="339"/>
      <c r="B3" s="340"/>
      <c r="C3" s="340"/>
      <c r="D3" s="340"/>
      <c r="E3" s="340"/>
      <c r="F3" s="340"/>
      <c r="G3" s="340"/>
      <c r="H3" s="340"/>
      <c r="I3" s="341"/>
    </row>
    <row r="4" spans="1:12" s="97" customFormat="1">
      <c r="A4" s="342" t="str">
        <f>'[11]ORC. RUA CHINA'!A3:D3</f>
        <v>Objeto: Reparo de danos decorrentes da chuva no municipio de Santa Luzia/MG</v>
      </c>
      <c r="B4" s="343"/>
      <c r="C4" s="343"/>
      <c r="D4" s="343"/>
      <c r="E4" s="343"/>
      <c r="F4" s="343"/>
      <c r="G4" s="343"/>
      <c r="H4" s="343"/>
      <c r="I4" s="344"/>
    </row>
    <row r="5" spans="1:12" s="97" customFormat="1">
      <c r="A5" s="345"/>
      <c r="B5" s="346"/>
      <c r="C5" s="346"/>
      <c r="D5" s="346"/>
      <c r="E5" s="346"/>
      <c r="F5" s="346"/>
      <c r="G5" s="346"/>
      <c r="H5" s="346"/>
      <c r="I5" s="347"/>
    </row>
    <row r="6" spans="1:12" s="97" customFormat="1" ht="15.75" thickBot="1">
      <c r="A6" s="348" t="str">
        <f>PLANILHA_RECONSTRUÇÃO!A7</f>
        <v>Contagem, 13 de junho de 2023</v>
      </c>
      <c r="B6" s="349"/>
      <c r="C6" s="98"/>
      <c r="I6" s="99"/>
    </row>
    <row r="7" spans="1:12" s="97" customFormat="1" ht="15.75" thickBot="1">
      <c r="A7" s="350" t="s">
        <v>119</v>
      </c>
      <c r="B7" s="351"/>
      <c r="C7" s="351"/>
      <c r="D7" s="351"/>
      <c r="E7" s="351"/>
      <c r="F7" s="351"/>
      <c r="G7" s="351"/>
      <c r="H7" s="351"/>
      <c r="I7" s="352"/>
    </row>
    <row r="8" spans="1:12">
      <c r="A8" s="353" t="s">
        <v>54</v>
      </c>
      <c r="B8" s="353" t="s">
        <v>112</v>
      </c>
      <c r="C8" s="355" t="s">
        <v>113</v>
      </c>
      <c r="D8" s="357" t="s">
        <v>114</v>
      </c>
      <c r="E8" s="358"/>
      <c r="F8" s="358"/>
      <c r="G8" s="358"/>
      <c r="H8" s="358"/>
      <c r="I8" s="359"/>
    </row>
    <row r="9" spans="1:12">
      <c r="A9" s="354"/>
      <c r="B9" s="354"/>
      <c r="C9" s="356"/>
      <c r="D9" s="101">
        <v>30</v>
      </c>
      <c r="E9" s="101">
        <v>60</v>
      </c>
      <c r="F9" s="101">
        <v>90</v>
      </c>
      <c r="G9" s="101">
        <v>120</v>
      </c>
      <c r="H9" s="101">
        <v>150</v>
      </c>
      <c r="I9" s="101">
        <v>180</v>
      </c>
    </row>
    <row r="10" spans="1:12">
      <c r="A10" s="102"/>
      <c r="B10" s="103"/>
      <c r="C10" s="104"/>
      <c r="D10" s="105"/>
      <c r="E10" s="105"/>
      <c r="F10" s="105"/>
      <c r="G10" s="105"/>
      <c r="H10" s="105"/>
      <c r="I10" s="105"/>
    </row>
    <row r="11" spans="1:12">
      <c r="A11" s="106">
        <v>1</v>
      </c>
      <c r="B11" s="107" t="str">
        <f>VLOOKUP(A11,PLANILHA_RECONSTRUÇÃO!$A$12:$I$32,4,FALSE)</f>
        <v>SERVIÇOS PRELIMINARES</v>
      </c>
      <c r="C11" s="107">
        <f>VLOOKUP(A11,PLANILHA_RECONSTRUÇÃO!$A$12:$I$32,9,FALSE)</f>
        <v>6974.96</v>
      </c>
      <c r="D11" s="108">
        <v>1</v>
      </c>
      <c r="E11" s="108"/>
      <c r="F11" s="108"/>
      <c r="G11" s="108"/>
      <c r="H11" s="108"/>
      <c r="I11" s="108"/>
      <c r="K11" s="109"/>
      <c r="L11" s="109"/>
    </row>
    <row r="12" spans="1:12">
      <c r="A12" s="110"/>
      <c r="B12" s="111"/>
      <c r="C12" s="112"/>
      <c r="D12" s="113">
        <f>D$11*$C$11</f>
        <v>6974.96</v>
      </c>
      <c r="E12" s="113">
        <f t="shared" ref="E12:I12" si="0">E$11*$C$11</f>
        <v>0</v>
      </c>
      <c r="F12" s="113">
        <f t="shared" si="0"/>
        <v>0</v>
      </c>
      <c r="G12" s="113">
        <f t="shared" si="0"/>
        <v>0</v>
      </c>
      <c r="H12" s="113">
        <f t="shared" si="0"/>
        <v>0</v>
      </c>
      <c r="I12" s="113">
        <f t="shared" si="0"/>
        <v>0</v>
      </c>
      <c r="K12" s="109"/>
      <c r="L12" s="109"/>
    </row>
    <row r="13" spans="1:12">
      <c r="A13" s="106">
        <v>2</v>
      </c>
      <c r="B13" s="107" t="str">
        <f>VLOOKUP(A13,PLANILHA_RECONSTRUÇÃO!$A$12:$I$32,4,FALSE)</f>
        <v>TOPOGRAFIA</v>
      </c>
      <c r="C13" s="107">
        <f>VLOOKUP(A13,PLANILHA_RECONSTRUÇÃO!$A$12:$I$32,9,FALSE)</f>
        <v>2375.17</v>
      </c>
      <c r="D13" s="108">
        <v>1</v>
      </c>
      <c r="E13" s="108"/>
      <c r="F13" s="108"/>
      <c r="G13" s="108"/>
      <c r="H13" s="108"/>
      <c r="I13" s="108"/>
      <c r="K13" s="109"/>
      <c r="L13" s="109"/>
    </row>
    <row r="14" spans="1:12">
      <c r="A14" s="110"/>
      <c r="B14" s="111"/>
      <c r="C14" s="112"/>
      <c r="D14" s="113">
        <f>D$13*$C$13</f>
        <v>2375.17</v>
      </c>
      <c r="E14" s="113">
        <f t="shared" ref="E14:I14" si="1">E$13*$C$13</f>
        <v>0</v>
      </c>
      <c r="F14" s="113">
        <f t="shared" si="1"/>
        <v>0</v>
      </c>
      <c r="G14" s="113">
        <f t="shared" si="1"/>
        <v>0</v>
      </c>
      <c r="H14" s="113">
        <f t="shared" si="1"/>
        <v>0</v>
      </c>
      <c r="I14" s="113">
        <f t="shared" si="1"/>
        <v>0</v>
      </c>
      <c r="K14" s="109"/>
      <c r="L14" s="109"/>
    </row>
    <row r="15" spans="1:12">
      <c r="A15" s="106">
        <v>3</v>
      </c>
      <c r="B15" s="107" t="str">
        <f>VLOOKUP(A15,PLANILHA_RECONSTRUÇÃO!$A$12:$I$32,4,FALSE)</f>
        <v>TRABALHOS EM TERRA</v>
      </c>
      <c r="C15" s="107">
        <f>VLOOKUP(A15,PLANILHA_RECONSTRUÇÃO!$A$12:$I$32,9,FALSE)</f>
        <v>144412.88</v>
      </c>
      <c r="D15" s="108"/>
      <c r="E15" s="108">
        <v>0.5</v>
      </c>
      <c r="F15" s="108">
        <v>0.5</v>
      </c>
      <c r="G15" s="108"/>
      <c r="H15" s="108"/>
      <c r="I15" s="108"/>
      <c r="K15" s="109"/>
      <c r="L15" s="109"/>
    </row>
    <row r="16" spans="1:12">
      <c r="A16" s="110"/>
      <c r="B16" s="111"/>
      <c r="C16" s="112"/>
      <c r="D16" s="113">
        <f>D$15*$C$15</f>
        <v>0</v>
      </c>
      <c r="E16" s="113">
        <f t="shared" ref="E16:I16" si="2">E$15*$C$15</f>
        <v>72206.44</v>
      </c>
      <c r="F16" s="113">
        <f t="shared" si="2"/>
        <v>72206.44</v>
      </c>
      <c r="G16" s="113">
        <f t="shared" si="2"/>
        <v>0</v>
      </c>
      <c r="H16" s="113">
        <f t="shared" si="2"/>
        <v>0</v>
      </c>
      <c r="I16" s="113">
        <f t="shared" si="2"/>
        <v>0</v>
      </c>
      <c r="K16" s="109"/>
      <c r="L16" s="109"/>
    </row>
    <row r="17" spans="1:12">
      <c r="A17" s="106">
        <v>4</v>
      </c>
      <c r="B17" s="107" t="str">
        <f>VLOOKUP(A17,PLANILHA_RECONSTRUÇÃO!$A$12:$I$32,4,FALSE)</f>
        <v>CONTENÇÕES</v>
      </c>
      <c r="C17" s="107">
        <f>VLOOKUP(A17,PLANILHA_RECONSTRUÇÃO!$A$12:$I$32,9,FALSE)</f>
        <v>1555115.35</v>
      </c>
      <c r="D17" s="108"/>
      <c r="E17" s="108"/>
      <c r="F17" s="108">
        <v>0.25</v>
      </c>
      <c r="G17" s="108">
        <v>0.5</v>
      </c>
      <c r="H17" s="108">
        <v>0.25</v>
      </c>
      <c r="I17" s="108"/>
      <c r="K17" s="114"/>
      <c r="L17" s="109"/>
    </row>
    <row r="18" spans="1:12">
      <c r="A18" s="110"/>
      <c r="B18" s="111"/>
      <c r="C18" s="112"/>
      <c r="D18" s="113">
        <f>D$17*$C$17</f>
        <v>0</v>
      </c>
      <c r="E18" s="113">
        <f t="shared" ref="E18:I18" si="3">E$17*$C$17</f>
        <v>0</v>
      </c>
      <c r="F18" s="113">
        <f t="shared" si="3"/>
        <v>388778.83750000002</v>
      </c>
      <c r="G18" s="113">
        <f t="shared" si="3"/>
        <v>777557.67500000005</v>
      </c>
      <c r="H18" s="113">
        <f t="shared" si="3"/>
        <v>388778.83750000002</v>
      </c>
      <c r="I18" s="113">
        <f t="shared" si="3"/>
        <v>0</v>
      </c>
      <c r="K18" s="115"/>
    </row>
    <row r="19" spans="1:12">
      <c r="A19" s="106">
        <v>5</v>
      </c>
      <c r="B19" s="107" t="str">
        <f>VLOOKUP(A19,PLANILHA_RECONSTRUÇÃO!$A$12:$I$32,4,FALSE)</f>
        <v>DRENAGEM</v>
      </c>
      <c r="C19" s="107">
        <f>VLOOKUP(A19,PLANILHA_RECONSTRUÇÃO!$A$12:$I$32,9,FALSE)</f>
        <v>2310.08</v>
      </c>
      <c r="D19" s="108"/>
      <c r="E19" s="108"/>
      <c r="F19" s="108"/>
      <c r="G19" s="108"/>
      <c r="H19" s="108">
        <v>0</v>
      </c>
      <c r="I19" s="108">
        <v>1</v>
      </c>
      <c r="K19" s="109"/>
      <c r="L19" s="109"/>
    </row>
    <row r="20" spans="1:12">
      <c r="A20" s="116"/>
      <c r="B20" s="117"/>
      <c r="C20" s="118"/>
      <c r="D20" s="113">
        <f>D$19*$C$19</f>
        <v>0</v>
      </c>
      <c r="E20" s="113">
        <f t="shared" ref="E20:I20" si="4">E$19*$C$19</f>
        <v>0</v>
      </c>
      <c r="F20" s="113">
        <f t="shared" si="4"/>
        <v>0</v>
      </c>
      <c r="G20" s="113">
        <f t="shared" si="4"/>
        <v>0</v>
      </c>
      <c r="H20" s="113">
        <f t="shared" si="4"/>
        <v>0</v>
      </c>
      <c r="I20" s="113">
        <f t="shared" si="4"/>
        <v>2310.08</v>
      </c>
      <c r="K20" s="109"/>
      <c r="L20" s="109"/>
    </row>
    <row r="21" spans="1:12">
      <c r="A21" s="106">
        <v>6</v>
      </c>
      <c r="B21" s="107" t="str">
        <f>VLOOKUP(A21,PLANILHA_RECONSTRUÇÃO!$A$12:$I$32,4,FALSE)</f>
        <v>SERVIÇOS COMPLEMENTARES</v>
      </c>
      <c r="C21" s="107">
        <f>VLOOKUP(A21,PLANILHA_RECONSTRUÇÃO!$A$12:$I$32,9,FALSE)</f>
        <v>2725.22</v>
      </c>
      <c r="D21" s="108"/>
      <c r="E21" s="108"/>
      <c r="F21" s="108"/>
      <c r="G21" s="108"/>
      <c r="H21" s="108"/>
      <c r="I21" s="108">
        <v>1</v>
      </c>
      <c r="K21" s="109"/>
      <c r="L21" s="109"/>
    </row>
    <row r="22" spans="1:12">
      <c r="A22" s="116"/>
      <c r="B22" s="117"/>
      <c r="C22" s="118"/>
      <c r="D22" s="113">
        <f>D$21*$C$21</f>
        <v>0</v>
      </c>
      <c r="E22" s="113">
        <f t="shared" ref="E22:I22" si="5">E$21*$C$21</f>
        <v>0</v>
      </c>
      <c r="F22" s="113">
        <f t="shared" si="5"/>
        <v>0</v>
      </c>
      <c r="G22" s="113">
        <f t="shared" si="5"/>
        <v>0</v>
      </c>
      <c r="H22" s="113">
        <f t="shared" si="5"/>
        <v>0</v>
      </c>
      <c r="I22" s="113">
        <f t="shared" si="5"/>
        <v>2725.22</v>
      </c>
      <c r="K22" s="109"/>
      <c r="L22" s="109"/>
    </row>
    <row r="23" spans="1:12">
      <c r="A23" s="106">
        <v>7</v>
      </c>
      <c r="B23" s="107" t="str">
        <f>VLOOKUP(A23,PLANILHA_RECONSTRUÇÃO!$A$12:$I$32,4,FALSE)</f>
        <v>ADMINISTRAÇÃO LOCAL</v>
      </c>
      <c r="C23" s="107">
        <f>VLOOKUP(A23,PLANILHA_RECONSTRUÇÃO!$A$12:$I$32,9,FALSE)</f>
        <v>128798.68</v>
      </c>
      <c r="D23" s="108">
        <v>7.0308673592814229E-3</v>
      </c>
      <c r="E23" s="108">
        <v>4.580768534087408E-2</v>
      </c>
      <c r="F23" s="108">
        <v>0.2698932814018058</v>
      </c>
      <c r="G23" s="108">
        <v>0.4481711921218634</v>
      </c>
      <c r="H23" s="108">
        <v>0.2240855960609317</v>
      </c>
      <c r="I23" s="108">
        <v>5.011377715243525E-3</v>
      </c>
      <c r="K23" s="109"/>
      <c r="L23" s="109"/>
    </row>
    <row r="24" spans="1:12">
      <c r="A24" s="116"/>
      <c r="B24" s="117"/>
      <c r="C24" s="118"/>
      <c r="D24" s="113">
        <f>D$23*$C$23</f>
        <v>905.56643513053291</v>
      </c>
      <c r="E24" s="113">
        <f t="shared" ref="E24:I24" si="6">E$23*$C$23</f>
        <v>5899.9694057599309</v>
      </c>
      <c r="F24" s="113">
        <f t="shared" si="6"/>
        <v>34761.898385421133</v>
      </c>
      <c r="G24" s="113">
        <f t="shared" si="6"/>
        <v>57723.857959322406</v>
      </c>
      <c r="H24" s="113">
        <f t="shared" si="6"/>
        <v>28861.928979661203</v>
      </c>
      <c r="I24" s="113">
        <f t="shared" si="6"/>
        <v>645.45883470478191</v>
      </c>
      <c r="K24" s="109"/>
      <c r="L24" s="109"/>
    </row>
    <row r="25" spans="1:12" ht="22.5" customHeight="1">
      <c r="A25" s="360" t="s">
        <v>115</v>
      </c>
      <c r="B25" s="361"/>
      <c r="C25" s="362"/>
      <c r="D25" s="119">
        <f>D26/$I$28</f>
        <v>5.56554390639753E-3</v>
      </c>
      <c r="E25" s="119">
        <f t="shared" ref="E25:I25" si="7">E26/$I$28</f>
        <v>4.2386653472869198E-2</v>
      </c>
      <c r="F25" s="119">
        <f t="shared" si="7"/>
        <v>0.26903123462309975</v>
      </c>
      <c r="G25" s="119">
        <f t="shared" si="7"/>
        <v>0.45328916230046107</v>
      </c>
      <c r="H25" s="119">
        <f t="shared" si="7"/>
        <v>0.22664458115023053</v>
      </c>
      <c r="I25" s="119">
        <f t="shared" si="7"/>
        <v>3.0828245469419176E-3</v>
      </c>
    </row>
    <row r="26" spans="1:12" ht="18.75" customHeight="1">
      <c r="A26" s="363" t="s">
        <v>116</v>
      </c>
      <c r="B26" s="364"/>
      <c r="C26" s="365"/>
      <c r="D26" s="120">
        <f>D12+D14+D16+D18+D20+D22+D24</f>
        <v>10255.696435130534</v>
      </c>
      <c r="E26" s="120">
        <f t="shared" ref="E26:I26" si="8">E12+E14+E16+E18+E20+E22+E24</f>
        <v>78106.409405759929</v>
      </c>
      <c r="F26" s="120">
        <f t="shared" si="8"/>
        <v>495747.17588542117</v>
      </c>
      <c r="G26" s="120">
        <f t="shared" si="8"/>
        <v>835281.53295932245</v>
      </c>
      <c r="H26" s="120">
        <f t="shared" si="8"/>
        <v>417640.76647966122</v>
      </c>
      <c r="I26" s="120">
        <f t="shared" si="8"/>
        <v>5680.7588347047813</v>
      </c>
    </row>
    <row r="27" spans="1:12" ht="24.75" customHeight="1">
      <c r="A27" s="363" t="s">
        <v>117</v>
      </c>
      <c r="B27" s="364"/>
      <c r="C27" s="365"/>
      <c r="D27" s="119">
        <f>D25</f>
        <v>5.56554390639753E-3</v>
      </c>
      <c r="E27" s="119">
        <f t="shared" ref="E27:I28" si="9">D27+E25</f>
        <v>4.7952197379266731E-2</v>
      </c>
      <c r="F27" s="119">
        <f t="shared" si="9"/>
        <v>0.31698343200236645</v>
      </c>
      <c r="G27" s="119">
        <f t="shared" si="9"/>
        <v>0.77027259430282746</v>
      </c>
      <c r="H27" s="119">
        <f t="shared" si="9"/>
        <v>0.99691717545305802</v>
      </c>
      <c r="I27" s="119">
        <f t="shared" si="9"/>
        <v>0.99999999999999989</v>
      </c>
    </row>
    <row r="28" spans="1:12" ht="21" customHeight="1">
      <c r="A28" s="363" t="s">
        <v>118</v>
      </c>
      <c r="B28" s="364"/>
      <c r="C28" s="365"/>
      <c r="D28" s="120">
        <f>D26</f>
        <v>10255.696435130534</v>
      </c>
      <c r="E28" s="120">
        <f>D28+E26</f>
        <v>88362.105840890465</v>
      </c>
      <c r="F28" s="120">
        <f>E28+F26</f>
        <v>584109.28172631166</v>
      </c>
      <c r="G28" s="120">
        <f t="shared" si="9"/>
        <v>1419390.8146856341</v>
      </c>
      <c r="H28" s="120">
        <f t="shared" si="9"/>
        <v>1837031.5811652953</v>
      </c>
      <c r="I28" s="120">
        <f t="shared" si="9"/>
        <v>1842712.34</v>
      </c>
    </row>
    <row r="29" spans="1:12">
      <c r="A29" s="121"/>
      <c r="D29" s="122"/>
      <c r="E29" s="122"/>
      <c r="F29" s="122"/>
      <c r="G29" s="122"/>
      <c r="H29" s="122"/>
      <c r="I29" s="122"/>
    </row>
    <row r="30" spans="1:12">
      <c r="D30" s="122"/>
      <c r="E30" s="122"/>
      <c r="F30" s="122"/>
      <c r="G30" s="122"/>
      <c r="H30" s="122"/>
      <c r="I30" s="122"/>
    </row>
    <row r="31" spans="1:12">
      <c r="D31" s="122"/>
      <c r="E31" s="122"/>
      <c r="F31" s="122"/>
      <c r="G31" s="122"/>
      <c r="H31" s="122"/>
      <c r="I31" s="122"/>
    </row>
    <row r="33" spans="1:9">
      <c r="C33" s="366"/>
      <c r="D33" s="366"/>
      <c r="E33" s="366"/>
      <c r="F33" s="366"/>
      <c r="G33" s="366"/>
      <c r="H33" s="366"/>
      <c r="I33" s="366"/>
    </row>
    <row r="35" spans="1:9" s="97" customFormat="1">
      <c r="A35" s="123"/>
      <c r="B35" s="123"/>
      <c r="C35" s="123"/>
      <c r="D35" s="123"/>
      <c r="E35" s="123"/>
      <c r="F35" s="123"/>
      <c r="G35" s="123"/>
      <c r="H35" s="123"/>
      <c r="I35" s="123"/>
    </row>
    <row r="36" spans="1:9" s="124" customFormat="1">
      <c r="C36" s="100"/>
      <c r="D36" s="139" t="s">
        <v>120</v>
      </c>
      <c r="E36" s="100"/>
      <c r="F36" s="100"/>
      <c r="G36" s="125"/>
      <c r="H36" s="125"/>
      <c r="I36" s="125"/>
    </row>
    <row r="37" spans="1:9" s="124" customFormat="1">
      <c r="C37" s="123"/>
      <c r="D37" s="139" t="s">
        <v>121</v>
      </c>
      <c r="E37" s="123"/>
      <c r="F37" s="123"/>
      <c r="G37" s="125"/>
      <c r="H37" s="125"/>
      <c r="I37" s="125"/>
    </row>
    <row r="38" spans="1:9" s="124" customFormat="1">
      <c r="C38" s="142"/>
      <c r="D38" s="146" t="s">
        <v>122</v>
      </c>
      <c r="E38" s="144"/>
      <c r="F38" s="145"/>
      <c r="G38" s="125"/>
      <c r="H38" s="125"/>
      <c r="I38" s="125"/>
    </row>
    <row r="39" spans="1:9" s="124" customFormat="1">
      <c r="C39" s="142"/>
      <c r="D39" s="146" t="s">
        <v>123</v>
      </c>
      <c r="E39" s="144"/>
      <c r="F39" s="145"/>
      <c r="G39" s="125"/>
      <c r="H39" s="125"/>
      <c r="I39" s="125"/>
    </row>
    <row r="40" spans="1:9" s="124" customFormat="1">
      <c r="C40" s="142"/>
      <c r="D40" s="146" t="s">
        <v>124</v>
      </c>
      <c r="E40" s="144"/>
      <c r="F40" s="145"/>
      <c r="G40" s="125"/>
      <c r="H40" s="125"/>
      <c r="I40" s="125"/>
    </row>
    <row r="41" spans="1:9">
      <c r="A41" s="123"/>
      <c r="B41" s="123"/>
      <c r="C41" s="123"/>
      <c r="D41" s="123"/>
      <c r="E41" s="123"/>
      <c r="F41" s="123"/>
      <c r="G41" s="123"/>
      <c r="H41" s="123"/>
      <c r="I41" s="123"/>
    </row>
  </sheetData>
  <autoFilter ref="A8:I28"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3">
    <mergeCell ref="A25:C25"/>
    <mergeCell ref="A26:C26"/>
    <mergeCell ref="A27:C27"/>
    <mergeCell ref="A28:C28"/>
    <mergeCell ref="C33:I33"/>
    <mergeCell ref="A1:I3"/>
    <mergeCell ref="A4:I5"/>
    <mergeCell ref="A6:B6"/>
    <mergeCell ref="A7:I7"/>
    <mergeCell ref="A8:A9"/>
    <mergeCell ref="B8:B9"/>
    <mergeCell ref="C8:C9"/>
    <mergeCell ref="D8:I8"/>
  </mergeCells>
  <conditionalFormatting sqref="D13:I13 D15:I15 D17:I17 D19:I19 D21:I21 D23:I23 D11:I11">
    <cfRule type="cellIs" dxfId="0" priority="1" operator="greaterThan">
      <formula>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70" fitToHeight="0" orientation="landscape" r:id="rId1"/>
  <headerFooter>
    <oddFooter xml:space="preserve">&amp;CAv., Doutor Cincinato Cajado Braga, nº 305, bairro Novo EldoradoContagem/MG CEP 32341.310E-mail: construtora.rtambiental@gmail.com (31) 9.9457-0178 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5"/>
  <sheetViews>
    <sheetView showGridLines="0" view="pageBreakPreview" zoomScale="85" zoomScaleSheetLayoutView="85" workbookViewId="0">
      <selection activeCell="B28" sqref="B28"/>
    </sheetView>
  </sheetViews>
  <sheetFormatPr defaultColWidth="9.140625" defaultRowHeight="12.75"/>
  <cols>
    <col min="1" max="1" width="6.85546875" style="199" customWidth="1"/>
    <col min="2" max="2" width="34.42578125" style="199" customWidth="1"/>
    <col min="3" max="4" width="11.42578125" style="199" customWidth="1"/>
    <col min="5" max="5" width="10.85546875" style="199" customWidth="1"/>
    <col min="6" max="6" width="11.140625" style="199" customWidth="1"/>
    <col min="7" max="7" width="9.140625" style="199" customWidth="1"/>
    <col min="8" max="16384" width="9.140625" style="199"/>
  </cols>
  <sheetData>
    <row r="1" spans="1:6">
      <c r="A1" s="369" t="s">
        <v>120</v>
      </c>
      <c r="B1" s="369"/>
      <c r="C1" s="369"/>
      <c r="D1" s="369"/>
      <c r="E1" s="369"/>
      <c r="F1" s="369"/>
    </row>
    <row r="2" spans="1:6">
      <c r="A2" s="369"/>
      <c r="B2" s="369"/>
      <c r="C2" s="369"/>
      <c r="D2" s="369"/>
      <c r="E2" s="369"/>
      <c r="F2" s="369"/>
    </row>
    <row r="3" spans="1:6">
      <c r="A3" s="369"/>
      <c r="B3" s="369"/>
      <c r="C3" s="369"/>
      <c r="D3" s="369"/>
      <c r="E3" s="369"/>
      <c r="F3" s="369"/>
    </row>
    <row r="4" spans="1:6">
      <c r="A4" s="369"/>
      <c r="B4" s="369"/>
      <c r="C4" s="369"/>
      <c r="D4" s="369"/>
      <c r="E4" s="369"/>
      <c r="F4" s="369"/>
    </row>
    <row r="5" spans="1:6" ht="16.5">
      <c r="A5" s="370" t="s">
        <v>174</v>
      </c>
      <c r="B5" s="370"/>
      <c r="C5" s="370"/>
      <c r="D5" s="370"/>
      <c r="E5" s="370"/>
      <c r="F5" s="370"/>
    </row>
    <row r="7" spans="1:6">
      <c r="A7" s="200" t="s">
        <v>175</v>
      </c>
      <c r="B7" s="200"/>
      <c r="C7" s="200"/>
      <c r="D7" s="200"/>
      <c r="E7" s="200"/>
      <c r="F7" s="201" t="s">
        <v>176</v>
      </c>
    </row>
    <row r="8" spans="1:6" ht="13.5" thickBot="1"/>
    <row r="9" spans="1:6" ht="13.5" thickBot="1">
      <c r="A9" s="367" t="s">
        <v>177</v>
      </c>
      <c r="B9" s="367"/>
      <c r="C9" s="367"/>
      <c r="D9" s="367"/>
      <c r="E9" s="367"/>
      <c r="F9" s="367"/>
    </row>
    <row r="10" spans="1:6" ht="13.5" thickBot="1">
      <c r="A10" s="371" t="s">
        <v>6</v>
      </c>
      <c r="B10" s="371" t="s">
        <v>56</v>
      </c>
      <c r="C10" s="372" t="s">
        <v>178</v>
      </c>
      <c r="D10" s="372"/>
      <c r="E10" s="372" t="s">
        <v>179</v>
      </c>
      <c r="F10" s="372"/>
    </row>
    <row r="11" spans="1:6" ht="26.25" thickBot="1">
      <c r="A11" s="371"/>
      <c r="B11" s="371"/>
      <c r="C11" s="202" t="s">
        <v>180</v>
      </c>
      <c r="D11" s="202" t="s">
        <v>181</v>
      </c>
      <c r="E11" s="202" t="s">
        <v>180</v>
      </c>
      <c r="F11" s="202" t="s">
        <v>181</v>
      </c>
    </row>
    <row r="12" spans="1:6" ht="13.5" thickBot="1">
      <c r="A12" s="367" t="s">
        <v>182</v>
      </c>
      <c r="B12" s="367"/>
      <c r="C12" s="367"/>
      <c r="D12" s="367"/>
      <c r="E12" s="367"/>
      <c r="F12" s="367"/>
    </row>
    <row r="13" spans="1:6" ht="13.5" thickBot="1">
      <c r="A13" s="203" t="s">
        <v>183</v>
      </c>
      <c r="B13" s="204" t="s">
        <v>184</v>
      </c>
      <c r="C13" s="205">
        <v>0</v>
      </c>
      <c r="D13" s="205">
        <v>0</v>
      </c>
      <c r="E13" s="205">
        <v>0.2</v>
      </c>
      <c r="F13" s="205">
        <v>0.2</v>
      </c>
    </row>
    <row r="14" spans="1:6" ht="13.5" thickBot="1">
      <c r="A14" s="206" t="s">
        <v>185</v>
      </c>
      <c r="B14" s="207" t="s">
        <v>186</v>
      </c>
      <c r="C14" s="208">
        <v>1.4999999999999999E-2</v>
      </c>
      <c r="D14" s="208">
        <v>1.4999999999999999E-2</v>
      </c>
      <c r="E14" s="208">
        <v>1.4999999999999999E-2</v>
      </c>
      <c r="F14" s="208">
        <v>1.4999999999999999E-2</v>
      </c>
    </row>
    <row r="15" spans="1:6" ht="13.5" thickBot="1">
      <c r="A15" s="203" t="s">
        <v>187</v>
      </c>
      <c r="B15" s="204" t="s">
        <v>188</v>
      </c>
      <c r="C15" s="205">
        <v>0.01</v>
      </c>
      <c r="D15" s="205">
        <v>0.01</v>
      </c>
      <c r="E15" s="205">
        <v>0.01</v>
      </c>
      <c r="F15" s="205">
        <v>0.01</v>
      </c>
    </row>
    <row r="16" spans="1:6" ht="13.5" thickBot="1">
      <c r="A16" s="206" t="s">
        <v>189</v>
      </c>
      <c r="B16" s="207" t="s">
        <v>190</v>
      </c>
      <c r="C16" s="208">
        <v>2E-3</v>
      </c>
      <c r="D16" s="208">
        <v>2E-3</v>
      </c>
      <c r="E16" s="208">
        <v>2E-3</v>
      </c>
      <c r="F16" s="208">
        <v>2E-3</v>
      </c>
    </row>
    <row r="17" spans="1:6" ht="13.5" thickBot="1">
      <c r="A17" s="203" t="s">
        <v>191</v>
      </c>
      <c r="B17" s="204" t="s">
        <v>192</v>
      </c>
      <c r="C17" s="205">
        <v>6.0000000000000001E-3</v>
      </c>
      <c r="D17" s="205">
        <v>6.0000000000000001E-3</v>
      </c>
      <c r="E17" s="205">
        <v>6.0000000000000001E-3</v>
      </c>
      <c r="F17" s="205">
        <v>6.0000000000000001E-3</v>
      </c>
    </row>
    <row r="18" spans="1:6" ht="13.5" thickBot="1">
      <c r="A18" s="206" t="s">
        <v>193</v>
      </c>
      <c r="B18" s="207" t="s">
        <v>194</v>
      </c>
      <c r="C18" s="208">
        <v>2.5000000000000001E-2</v>
      </c>
      <c r="D18" s="208">
        <v>2.5000000000000001E-2</v>
      </c>
      <c r="E18" s="208">
        <v>2.5000000000000001E-2</v>
      </c>
      <c r="F18" s="208">
        <v>2.5000000000000001E-2</v>
      </c>
    </row>
    <row r="19" spans="1:6" ht="13.5" thickBot="1">
      <c r="A19" s="203" t="s">
        <v>195</v>
      </c>
      <c r="B19" s="204" t="s">
        <v>196</v>
      </c>
      <c r="C19" s="205">
        <v>0.03</v>
      </c>
      <c r="D19" s="205">
        <v>0.03</v>
      </c>
      <c r="E19" s="205">
        <v>0.03</v>
      </c>
      <c r="F19" s="205">
        <v>0.03</v>
      </c>
    </row>
    <row r="20" spans="1:6" ht="13.5" thickBot="1">
      <c r="A20" s="206" t="s">
        <v>197</v>
      </c>
      <c r="B20" s="207" t="s">
        <v>198</v>
      </c>
      <c r="C20" s="208">
        <v>0.08</v>
      </c>
      <c r="D20" s="208">
        <v>0.08</v>
      </c>
      <c r="E20" s="208">
        <v>0.08</v>
      </c>
      <c r="F20" s="208">
        <v>0.08</v>
      </c>
    </row>
    <row r="21" spans="1:6" ht="13.5" thickBot="1">
      <c r="A21" s="203" t="s">
        <v>199</v>
      </c>
      <c r="B21" s="204" t="s">
        <v>200</v>
      </c>
      <c r="C21" s="205">
        <v>1.2E-2</v>
      </c>
      <c r="D21" s="205">
        <v>1.2E-2</v>
      </c>
      <c r="E21" s="205">
        <v>1.2E-2</v>
      </c>
      <c r="F21" s="205">
        <v>1.2E-2</v>
      </c>
    </row>
    <row r="22" spans="1:6" ht="13.5" thickBot="1">
      <c r="A22" s="209" t="s">
        <v>201</v>
      </c>
      <c r="B22" s="209" t="s">
        <v>202</v>
      </c>
      <c r="C22" s="210">
        <f>SUM(C13:C21)</f>
        <v>0.18</v>
      </c>
      <c r="D22" s="210">
        <f>SUM(D13:D21)</f>
        <v>0.18</v>
      </c>
      <c r="E22" s="210">
        <f>SUM(E13:E21)</f>
        <v>0.38000000000000006</v>
      </c>
      <c r="F22" s="210">
        <f>SUM(F13:F21)</f>
        <v>0.38000000000000006</v>
      </c>
    </row>
    <row r="23" spans="1:6" ht="13.5" thickBot="1">
      <c r="A23" s="367" t="s">
        <v>203</v>
      </c>
      <c r="B23" s="367"/>
      <c r="C23" s="367"/>
      <c r="D23" s="367"/>
      <c r="E23" s="367"/>
      <c r="F23" s="367"/>
    </row>
    <row r="24" spans="1:6" ht="13.5" thickBot="1">
      <c r="A24" s="203" t="s">
        <v>204</v>
      </c>
      <c r="B24" s="204" t="s">
        <v>205</v>
      </c>
      <c r="C24" s="211">
        <v>0.1777</v>
      </c>
      <c r="D24" s="211" t="s">
        <v>206</v>
      </c>
      <c r="E24" s="211">
        <v>0.1777</v>
      </c>
      <c r="F24" s="211" t="s">
        <v>206</v>
      </c>
    </row>
    <row r="25" spans="1:6" ht="13.5" thickBot="1">
      <c r="A25" s="206" t="s">
        <v>207</v>
      </c>
      <c r="B25" s="207" t="s">
        <v>208</v>
      </c>
      <c r="C25" s="212">
        <v>3.6799999999999999E-2</v>
      </c>
      <c r="D25" s="212" t="s">
        <v>206</v>
      </c>
      <c r="E25" s="212">
        <v>3.6799999999999999E-2</v>
      </c>
      <c r="F25" s="212" t="s">
        <v>206</v>
      </c>
    </row>
    <row r="26" spans="1:6" ht="13.5" thickBot="1">
      <c r="A26" s="203" t="s">
        <v>209</v>
      </c>
      <c r="B26" s="204" t="s">
        <v>210</v>
      </c>
      <c r="C26" s="211">
        <v>8.8000000000000005E-3</v>
      </c>
      <c r="D26" s="211">
        <v>6.6E-3</v>
      </c>
      <c r="E26" s="211">
        <v>8.8000000000000005E-3</v>
      </c>
      <c r="F26" s="211">
        <v>6.6E-3</v>
      </c>
    </row>
    <row r="27" spans="1:6" ht="13.5" thickBot="1">
      <c r="A27" s="206" t="s">
        <v>211</v>
      </c>
      <c r="B27" s="207" t="s">
        <v>212</v>
      </c>
      <c r="C27" s="212">
        <v>0.111</v>
      </c>
      <c r="D27" s="212">
        <v>8.3299999999999999E-2</v>
      </c>
      <c r="E27" s="212">
        <v>0.111</v>
      </c>
      <c r="F27" s="212">
        <v>8.3299999999999999E-2</v>
      </c>
    </row>
    <row r="28" spans="1:6" ht="13.5" thickBot="1">
      <c r="A28" s="203" t="s">
        <v>213</v>
      </c>
      <c r="B28" s="204" t="s">
        <v>214</v>
      </c>
      <c r="C28" s="211">
        <v>6.9999999999999999E-4</v>
      </c>
      <c r="D28" s="211">
        <v>5.0000000000000001E-4</v>
      </c>
      <c r="E28" s="211">
        <v>6.9999999999999999E-4</v>
      </c>
      <c r="F28" s="211">
        <v>5.0000000000000001E-4</v>
      </c>
    </row>
    <row r="29" spans="1:6" ht="13.5" thickBot="1">
      <c r="A29" s="206" t="s">
        <v>215</v>
      </c>
      <c r="B29" s="207" t="s">
        <v>216</v>
      </c>
      <c r="C29" s="212">
        <v>7.4000000000000003E-3</v>
      </c>
      <c r="D29" s="212">
        <v>5.5999999999999999E-3</v>
      </c>
      <c r="E29" s="212">
        <v>7.4000000000000003E-3</v>
      </c>
      <c r="F29" s="212">
        <v>5.5999999999999999E-3</v>
      </c>
    </row>
    <row r="30" spans="1:6" ht="13.5" thickBot="1">
      <c r="A30" s="203" t="s">
        <v>217</v>
      </c>
      <c r="B30" s="204" t="s">
        <v>218</v>
      </c>
      <c r="C30" s="211">
        <v>1.09E-2</v>
      </c>
      <c r="D30" s="211" t="s">
        <v>206</v>
      </c>
      <c r="E30" s="211">
        <v>1.09E-2</v>
      </c>
      <c r="F30" s="211" t="s">
        <v>206</v>
      </c>
    </row>
    <row r="31" spans="1:6" ht="13.5" thickBot="1">
      <c r="A31" s="206" t="s">
        <v>219</v>
      </c>
      <c r="B31" s="207" t="s">
        <v>220</v>
      </c>
      <c r="C31" s="212">
        <v>1.1000000000000001E-3</v>
      </c>
      <c r="D31" s="212">
        <v>8.0000000000000004E-4</v>
      </c>
      <c r="E31" s="212">
        <v>1.1000000000000001E-3</v>
      </c>
      <c r="F31" s="212">
        <v>8.0000000000000004E-4</v>
      </c>
    </row>
    <row r="32" spans="1:6" ht="13.5" thickBot="1">
      <c r="A32" s="203" t="s">
        <v>221</v>
      </c>
      <c r="B32" s="204" t="s">
        <v>222</v>
      </c>
      <c r="C32" s="211">
        <v>0.14349999999999999</v>
      </c>
      <c r="D32" s="211">
        <v>0.1077</v>
      </c>
      <c r="E32" s="211">
        <v>0.14349999999999999</v>
      </c>
      <c r="F32" s="211">
        <v>0.1077</v>
      </c>
    </row>
    <row r="33" spans="1:6" ht="13.5" thickBot="1">
      <c r="A33" s="206" t="s">
        <v>223</v>
      </c>
      <c r="B33" s="207" t="s">
        <v>224</v>
      </c>
      <c r="C33" s="212">
        <v>4.0000000000000002E-4</v>
      </c>
      <c r="D33" s="212">
        <v>2.9999999999999997E-4</v>
      </c>
      <c r="E33" s="212">
        <v>4.0000000000000002E-4</v>
      </c>
      <c r="F33" s="212">
        <v>2.9999999999999997E-4</v>
      </c>
    </row>
    <row r="34" spans="1:6" ht="13.5" thickBot="1">
      <c r="A34" s="213" t="s">
        <v>225</v>
      </c>
      <c r="B34" s="213" t="s">
        <v>202</v>
      </c>
      <c r="C34" s="214">
        <f>SUM(C24:C33)</f>
        <v>0.49830000000000002</v>
      </c>
      <c r="D34" s="214">
        <f>SUM(D24:D33)</f>
        <v>0.20479999999999998</v>
      </c>
      <c r="E34" s="214">
        <f>SUM(E24:E33)</f>
        <v>0.49830000000000002</v>
      </c>
      <c r="F34" s="214">
        <f>SUM(F24:F33)</f>
        <v>0.20479999999999998</v>
      </c>
    </row>
    <row r="35" spans="1:6" ht="13.5" thickBot="1">
      <c r="A35" s="367" t="s">
        <v>226</v>
      </c>
      <c r="B35" s="367"/>
      <c r="C35" s="367"/>
      <c r="D35" s="367"/>
      <c r="E35" s="367"/>
      <c r="F35" s="367"/>
    </row>
    <row r="36" spans="1:6" ht="13.5" thickBot="1">
      <c r="A36" s="206" t="s">
        <v>227</v>
      </c>
      <c r="B36" s="207" t="s">
        <v>228</v>
      </c>
      <c r="C36" s="212">
        <v>5.9900000000000002E-2</v>
      </c>
      <c r="D36" s="212">
        <v>4.4999999999999998E-2</v>
      </c>
      <c r="E36" s="212">
        <v>5.9900000000000002E-2</v>
      </c>
      <c r="F36" s="212">
        <v>4.4999999999999998E-2</v>
      </c>
    </row>
    <row r="37" spans="1:6" ht="13.5" thickBot="1">
      <c r="A37" s="203" t="s">
        <v>229</v>
      </c>
      <c r="B37" s="204" t="s">
        <v>230</v>
      </c>
      <c r="C37" s="211">
        <v>1.4E-3</v>
      </c>
      <c r="D37" s="211">
        <v>1.1000000000000001E-3</v>
      </c>
      <c r="E37" s="211">
        <v>1.4E-3</v>
      </c>
      <c r="F37" s="211">
        <v>1.1000000000000001E-3</v>
      </c>
    </row>
    <row r="38" spans="1:6" ht="13.5" thickBot="1">
      <c r="A38" s="206" t="s">
        <v>231</v>
      </c>
      <c r="B38" s="207" t="s">
        <v>232</v>
      </c>
      <c r="C38" s="212">
        <v>0</v>
      </c>
      <c r="D38" s="212">
        <v>0</v>
      </c>
      <c r="E38" s="212">
        <v>0</v>
      </c>
      <c r="F38" s="212">
        <v>0</v>
      </c>
    </row>
    <row r="39" spans="1:6" ht="13.5" thickBot="1">
      <c r="A39" s="203" t="s">
        <v>233</v>
      </c>
      <c r="B39" s="204" t="s">
        <v>234</v>
      </c>
      <c r="C39" s="211">
        <v>2.7E-2</v>
      </c>
      <c r="D39" s="211">
        <v>2.0299999999999999E-2</v>
      </c>
      <c r="E39" s="211">
        <v>2.7E-2</v>
      </c>
      <c r="F39" s="211">
        <v>2.0299999999999999E-2</v>
      </c>
    </row>
    <row r="40" spans="1:6" ht="13.5" thickBot="1">
      <c r="A40" s="206" t="s">
        <v>235</v>
      </c>
      <c r="B40" s="207" t="s">
        <v>236</v>
      </c>
      <c r="C40" s="212">
        <v>5.0000000000000001E-3</v>
      </c>
      <c r="D40" s="212">
        <v>3.8E-3</v>
      </c>
      <c r="E40" s="212">
        <v>5.0000000000000001E-3</v>
      </c>
      <c r="F40" s="212">
        <v>3.8E-3</v>
      </c>
    </row>
    <row r="41" spans="1:6" ht="13.5" thickBot="1">
      <c r="A41" s="213" t="s">
        <v>237</v>
      </c>
      <c r="B41" s="213" t="s">
        <v>202</v>
      </c>
      <c r="C41" s="214">
        <f>SUM(C36:C40)</f>
        <v>9.3300000000000008E-2</v>
      </c>
      <c r="D41" s="214">
        <f>SUM(D36:D40)</f>
        <v>7.0199999999999985E-2</v>
      </c>
      <c r="E41" s="214">
        <f>SUM(E36:E40)</f>
        <v>9.3300000000000008E-2</v>
      </c>
      <c r="F41" s="214">
        <f>SUM(F36:F40)</f>
        <v>7.0199999999999985E-2</v>
      </c>
    </row>
    <row r="42" spans="1:6" ht="13.5" thickBot="1">
      <c r="A42" s="367" t="s">
        <v>238</v>
      </c>
      <c r="B42" s="367"/>
      <c r="C42" s="367"/>
      <c r="D42" s="367"/>
      <c r="E42" s="367"/>
      <c r="F42" s="367"/>
    </row>
    <row r="43" spans="1:6" ht="13.5" thickBot="1">
      <c r="A43" s="206" t="s">
        <v>239</v>
      </c>
      <c r="B43" s="207" t="s">
        <v>240</v>
      </c>
      <c r="C43" s="212">
        <v>8.9700000000000002E-2</v>
      </c>
      <c r="D43" s="212">
        <v>3.6900000000000002E-2</v>
      </c>
      <c r="E43" s="212">
        <v>0.18940000000000001</v>
      </c>
      <c r="F43" s="212">
        <v>7.7799999999999994E-2</v>
      </c>
    </row>
    <row r="44" spans="1:6" ht="39" thickBot="1">
      <c r="A44" s="203" t="s">
        <v>241</v>
      </c>
      <c r="B44" s="215" t="s">
        <v>242</v>
      </c>
      <c r="C44" s="211">
        <v>5.0000000000000001E-3</v>
      </c>
      <c r="D44" s="211">
        <v>3.8E-3</v>
      </c>
      <c r="E44" s="211">
        <v>5.3E-3</v>
      </c>
      <c r="F44" s="211">
        <v>4.0000000000000001E-3</v>
      </c>
    </row>
    <row r="45" spans="1:6" ht="13.5" thickBot="1">
      <c r="A45" s="209" t="s">
        <v>243</v>
      </c>
      <c r="B45" s="209" t="s">
        <v>202</v>
      </c>
      <c r="C45" s="210">
        <f>SUM(C43:C44)</f>
        <v>9.4700000000000006E-2</v>
      </c>
      <c r="D45" s="210">
        <f>SUM(D43:D44)</f>
        <v>4.07E-2</v>
      </c>
      <c r="E45" s="210">
        <f>SUM(E43:E44)</f>
        <v>0.19470000000000001</v>
      </c>
      <c r="F45" s="210">
        <f>SUM(F43:F44)</f>
        <v>8.1799999999999998E-2</v>
      </c>
    </row>
    <row r="46" spans="1:6" ht="13.5" thickBot="1">
      <c r="A46" s="367" t="s">
        <v>244</v>
      </c>
      <c r="B46" s="367"/>
      <c r="C46" s="216">
        <f>C22+C34+C41+C45</f>
        <v>0.86630000000000007</v>
      </c>
      <c r="D46" s="216">
        <f>D22+D34+D41+D45</f>
        <v>0.49569999999999997</v>
      </c>
      <c r="E46" s="216">
        <f>E22+E34+E41+E45</f>
        <v>1.1663000000000001</v>
      </c>
      <c r="F46" s="216">
        <f>F22+F34+F41+F45</f>
        <v>0.73680000000000001</v>
      </c>
    </row>
    <row r="48" spans="1:6">
      <c r="A48" s="199" t="s">
        <v>245</v>
      </c>
    </row>
    <row r="49" spans="1:6">
      <c r="A49" s="199" t="s">
        <v>246</v>
      </c>
    </row>
    <row r="50" spans="1:6">
      <c r="A50" s="368"/>
      <c r="B50" s="368"/>
      <c r="C50" s="368"/>
      <c r="D50" s="368"/>
      <c r="E50" s="368"/>
      <c r="F50" s="368"/>
    </row>
    <row r="51" spans="1:6">
      <c r="A51" s="368"/>
      <c r="B51" s="368"/>
      <c r="C51" s="368"/>
      <c r="D51" s="368"/>
      <c r="E51" s="368"/>
      <c r="F51" s="368"/>
    </row>
    <row r="60" spans="1:6">
      <c r="A60" s="217" t="s">
        <v>120</v>
      </c>
      <c r="B60" s="218"/>
      <c r="C60" s="218"/>
      <c r="D60" s="218"/>
      <c r="E60" s="218"/>
      <c r="F60" s="218"/>
    </row>
    <row r="61" spans="1:6">
      <c r="A61" s="217" t="s">
        <v>121</v>
      </c>
      <c r="B61" s="218"/>
      <c r="C61" s="218"/>
      <c r="D61" s="218"/>
      <c r="E61" s="218"/>
      <c r="F61" s="218"/>
    </row>
    <row r="62" spans="1:6" ht="14.25">
      <c r="A62" s="219" t="s">
        <v>122</v>
      </c>
      <c r="B62" s="218"/>
      <c r="C62" s="218"/>
      <c r="D62" s="218"/>
      <c r="E62" s="218"/>
      <c r="F62" s="218"/>
    </row>
    <row r="63" spans="1:6" ht="14.25">
      <c r="A63" s="219" t="s">
        <v>123</v>
      </c>
      <c r="B63" s="218"/>
      <c r="C63" s="218"/>
      <c r="D63" s="218"/>
      <c r="E63" s="218"/>
      <c r="F63" s="218"/>
    </row>
    <row r="64" spans="1:6" ht="14.25">
      <c r="A64" s="219" t="s">
        <v>124</v>
      </c>
      <c r="B64" s="218"/>
      <c r="C64" s="218"/>
      <c r="D64" s="218"/>
      <c r="E64" s="218"/>
      <c r="F64" s="218"/>
    </row>
    <row r="65" spans="1:6" ht="14.25">
      <c r="A65" s="219"/>
      <c r="B65" s="218"/>
      <c r="C65" s="218"/>
      <c r="D65" s="218"/>
      <c r="E65" s="218"/>
      <c r="F65" s="218"/>
    </row>
  </sheetData>
  <mergeCells count="13">
    <mergeCell ref="A50:F51"/>
    <mergeCell ref="A1:F4"/>
    <mergeCell ref="A5:F5"/>
    <mergeCell ref="A9:F9"/>
    <mergeCell ref="A10:A11"/>
    <mergeCell ref="B10:B11"/>
    <mergeCell ref="C10:D10"/>
    <mergeCell ref="E10:F10"/>
    <mergeCell ref="A12:F12"/>
    <mergeCell ref="A23:F23"/>
    <mergeCell ref="A35:F35"/>
    <mergeCell ref="A42:F42"/>
    <mergeCell ref="A46:B46"/>
  </mergeCells>
  <printOptions horizontalCentered="1"/>
  <pageMargins left="0.70866141732283472" right="0.70866141732283472" top="1.1811023622047245" bottom="0.98425196850393704" header="0" footer="0"/>
  <pageSetup paperSize="9" scale="79" orientation="portrait" r:id="rId1"/>
  <headerFooter>
    <oddFooter xml:space="preserve">&amp;CAv., Doutor Cincinato Cajado Braga, nº 305, bairro Novo EldoradoContagem/MG CEP 32341.310E-mail: construtora.rtambiental@gmail.com (31) 9.9457-0178 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3"/>
  <sheetViews>
    <sheetView showGridLines="0" view="pageBreakPreview" topLeftCell="A28" zoomScale="60" workbookViewId="0">
      <selection activeCell="B28" sqref="B28"/>
    </sheetView>
  </sheetViews>
  <sheetFormatPr defaultColWidth="9.140625" defaultRowHeight="12.75"/>
  <cols>
    <col min="1" max="1" width="7.7109375" style="199" customWidth="1"/>
    <col min="2" max="2" width="40.42578125" style="199" customWidth="1"/>
    <col min="3" max="3" width="17.140625" style="199" customWidth="1"/>
    <col min="4" max="4" width="18.42578125" style="199" customWidth="1"/>
    <col min="5" max="16384" width="9.140625" style="199"/>
  </cols>
  <sheetData>
    <row r="1" spans="1:6" ht="13.9" customHeight="1">
      <c r="A1" s="369" t="s">
        <v>120</v>
      </c>
      <c r="B1" s="369"/>
      <c r="C1" s="369"/>
      <c r="D1" s="369"/>
      <c r="E1" s="220"/>
      <c r="F1" s="220"/>
    </row>
    <row r="2" spans="1:6" ht="13.9" customHeight="1">
      <c r="A2" s="369"/>
      <c r="B2" s="369"/>
      <c r="C2" s="369"/>
      <c r="D2" s="369"/>
      <c r="E2" s="220"/>
      <c r="F2" s="220"/>
    </row>
    <row r="3" spans="1:6" ht="13.9" customHeight="1">
      <c r="A3" s="369"/>
      <c r="B3" s="369"/>
      <c r="C3" s="369"/>
      <c r="D3" s="369"/>
      <c r="E3" s="220"/>
      <c r="F3" s="220"/>
    </row>
    <row r="4" spans="1:6" ht="13.9" customHeight="1">
      <c r="A4" s="369"/>
      <c r="B4" s="369"/>
      <c r="C4" s="369"/>
      <c r="D4" s="369"/>
      <c r="E4" s="220"/>
      <c r="F4" s="220"/>
    </row>
    <row r="5" spans="1:6" ht="13.9" customHeight="1">
      <c r="A5" s="221"/>
      <c r="B5" s="221"/>
      <c r="C5" s="221"/>
      <c r="D5" s="221"/>
      <c r="E5" s="220"/>
      <c r="F5" s="220"/>
    </row>
    <row r="6" spans="1:6" ht="16.5">
      <c r="A6" s="370" t="s">
        <v>247</v>
      </c>
      <c r="B6" s="370"/>
      <c r="C6" s="370"/>
      <c r="D6" s="370"/>
    </row>
    <row r="7" spans="1:6" ht="13.5" thickBot="1"/>
    <row r="8" spans="1:6" ht="13.5" thickBot="1">
      <c r="A8" s="373" t="s">
        <v>177</v>
      </c>
      <c r="B8" s="373"/>
      <c r="C8" s="373"/>
      <c r="D8" s="373"/>
    </row>
    <row r="9" spans="1:6" ht="13.5" thickBot="1">
      <c r="A9" s="374" t="s">
        <v>6</v>
      </c>
      <c r="B9" s="374" t="s">
        <v>56</v>
      </c>
      <c r="C9" s="222" t="s">
        <v>178</v>
      </c>
      <c r="D9" s="222" t="s">
        <v>179</v>
      </c>
    </row>
    <row r="10" spans="1:6" ht="26.25" thickBot="1">
      <c r="A10" s="374"/>
      <c r="B10" s="374"/>
      <c r="C10" s="223" t="s">
        <v>180</v>
      </c>
      <c r="D10" s="223" t="s">
        <v>180</v>
      </c>
    </row>
    <row r="11" spans="1:6" ht="13.5" thickBot="1">
      <c r="A11" s="373" t="s">
        <v>182</v>
      </c>
      <c r="B11" s="373"/>
      <c r="C11" s="373"/>
      <c r="D11" s="373"/>
    </row>
    <row r="12" spans="1:6" ht="13.5" thickBot="1">
      <c r="A12" s="224">
        <v>1</v>
      </c>
      <c r="B12" s="225" t="s">
        <v>184</v>
      </c>
      <c r="C12" s="226">
        <v>0</v>
      </c>
      <c r="D12" s="226">
        <v>0.2</v>
      </c>
    </row>
    <row r="13" spans="1:6" ht="13.5" thickBot="1">
      <c r="A13" s="227">
        <v>2</v>
      </c>
      <c r="B13" s="228" t="s">
        <v>186</v>
      </c>
      <c r="C13" s="229">
        <v>1.4999999999999999E-2</v>
      </c>
      <c r="D13" s="229">
        <v>1.4999999999999999E-2</v>
      </c>
    </row>
    <row r="14" spans="1:6" ht="13.5" thickBot="1">
      <c r="A14" s="224">
        <v>3</v>
      </c>
      <c r="B14" s="225" t="s">
        <v>188</v>
      </c>
      <c r="C14" s="226">
        <v>0.01</v>
      </c>
      <c r="D14" s="226">
        <v>0.01</v>
      </c>
    </row>
    <row r="15" spans="1:6" ht="13.5" thickBot="1">
      <c r="A15" s="227">
        <v>4</v>
      </c>
      <c r="B15" s="228" t="s">
        <v>192</v>
      </c>
      <c r="C15" s="229">
        <v>6.0000000000000001E-3</v>
      </c>
      <c r="D15" s="229">
        <v>6.0000000000000001E-3</v>
      </c>
    </row>
    <row r="16" spans="1:6" ht="13.5" thickBot="1">
      <c r="A16" s="224">
        <v>5</v>
      </c>
      <c r="B16" s="225" t="s">
        <v>190</v>
      </c>
      <c r="C16" s="226">
        <v>2E-3</v>
      </c>
      <c r="D16" s="226">
        <v>2E-3</v>
      </c>
    </row>
    <row r="17" spans="1:4" ht="13.5" thickBot="1">
      <c r="A17" s="227">
        <v>6</v>
      </c>
      <c r="B17" s="228" t="s">
        <v>248</v>
      </c>
      <c r="C17" s="229">
        <v>2.5000000000000001E-2</v>
      </c>
      <c r="D17" s="229">
        <v>2.5000000000000001E-2</v>
      </c>
    </row>
    <row r="18" spans="1:4" ht="26.25" thickBot="1">
      <c r="A18" s="224">
        <v>7</v>
      </c>
      <c r="B18" s="230" t="s">
        <v>249</v>
      </c>
      <c r="C18" s="226">
        <v>0.03</v>
      </c>
      <c r="D18" s="226">
        <v>0.03</v>
      </c>
    </row>
    <row r="19" spans="1:4" ht="13.5" thickBot="1">
      <c r="A19" s="227">
        <v>8</v>
      </c>
      <c r="B19" s="228" t="s">
        <v>198</v>
      </c>
      <c r="C19" s="229">
        <v>0.08</v>
      </c>
      <c r="D19" s="229">
        <v>0.08</v>
      </c>
    </row>
    <row r="20" spans="1:4" ht="13.5" thickBot="1">
      <c r="A20" s="231" t="s">
        <v>201</v>
      </c>
      <c r="B20" s="231" t="s">
        <v>202</v>
      </c>
      <c r="C20" s="232">
        <f>SUM(C12:C19)</f>
        <v>0.16799999999999998</v>
      </c>
      <c r="D20" s="232">
        <f>SUM(D12:D19)</f>
        <v>0.36800000000000005</v>
      </c>
    </row>
    <row r="21" spans="1:4" ht="13.5" thickBot="1">
      <c r="A21" s="373" t="s">
        <v>203</v>
      </c>
      <c r="B21" s="373"/>
      <c r="C21" s="373"/>
      <c r="D21" s="373"/>
    </row>
    <row r="22" spans="1:4" ht="13.5" thickBot="1">
      <c r="A22" s="224">
        <v>9</v>
      </c>
      <c r="B22" s="225" t="s">
        <v>250</v>
      </c>
      <c r="C22" s="233">
        <v>0.192</v>
      </c>
      <c r="D22" s="233">
        <v>0.192</v>
      </c>
    </row>
    <row r="23" spans="1:4" ht="13.5" thickBot="1">
      <c r="A23" s="227">
        <v>10</v>
      </c>
      <c r="B23" s="228" t="s">
        <v>251</v>
      </c>
      <c r="C23" s="234">
        <v>0.1263</v>
      </c>
      <c r="D23" s="234">
        <v>0.1263</v>
      </c>
    </row>
    <row r="24" spans="1:4" ht="13.5" thickBot="1">
      <c r="A24" s="224">
        <v>11</v>
      </c>
      <c r="B24" s="225" t="s">
        <v>252</v>
      </c>
      <c r="C24" s="233">
        <v>4.6199999999999998E-2</v>
      </c>
      <c r="D24" s="233">
        <v>4.6199999999999998E-2</v>
      </c>
    </row>
    <row r="25" spans="1:4" ht="13.5" thickBot="1">
      <c r="A25" s="227">
        <v>12</v>
      </c>
      <c r="B25" s="228" t="s">
        <v>253</v>
      </c>
      <c r="C25" s="234">
        <v>5.5999999999999999E-3</v>
      </c>
      <c r="D25" s="234">
        <v>5.5999999999999999E-3</v>
      </c>
    </row>
    <row r="26" spans="1:4" ht="13.5" thickBot="1">
      <c r="A26" s="224">
        <v>13</v>
      </c>
      <c r="B26" s="225" t="s">
        <v>254</v>
      </c>
      <c r="C26" s="233">
        <v>2.2200000000000001E-2</v>
      </c>
      <c r="D26" s="233">
        <v>2.2200000000000001E-2</v>
      </c>
    </row>
    <row r="27" spans="1:4" ht="13.5" thickBot="1">
      <c r="A27" s="227">
        <v>14</v>
      </c>
      <c r="B27" s="228" t="s">
        <v>255</v>
      </c>
      <c r="C27" s="234">
        <v>1.1999999999999999E-3</v>
      </c>
      <c r="D27" s="234">
        <v>1.1999999999999999E-3</v>
      </c>
    </row>
    <row r="28" spans="1:4" ht="13.5" thickBot="1">
      <c r="A28" s="224">
        <v>15</v>
      </c>
      <c r="B28" s="225" t="s">
        <v>256</v>
      </c>
      <c r="C28" s="233">
        <v>0.1108</v>
      </c>
      <c r="D28" s="233">
        <v>0.1108</v>
      </c>
    </row>
    <row r="29" spans="1:4" ht="13.5" thickBot="1">
      <c r="A29" s="235" t="s">
        <v>225</v>
      </c>
      <c r="B29" s="235" t="s">
        <v>202</v>
      </c>
      <c r="C29" s="236">
        <f>SUM(C22:C28)</f>
        <v>0.50429999999999997</v>
      </c>
      <c r="D29" s="236">
        <f>SUM(D22:D28)</f>
        <v>0.50429999999999997</v>
      </c>
    </row>
    <row r="30" spans="1:4" ht="13.5" thickBot="1">
      <c r="A30" s="373" t="s">
        <v>226</v>
      </c>
      <c r="B30" s="373"/>
      <c r="C30" s="373"/>
      <c r="D30" s="373"/>
    </row>
    <row r="31" spans="1:4" ht="13.5" thickBot="1">
      <c r="A31" s="227">
        <v>16</v>
      </c>
      <c r="B31" s="228" t="s">
        <v>257</v>
      </c>
      <c r="C31" s="234">
        <v>4.1700000000000001E-2</v>
      </c>
      <c r="D31" s="234">
        <v>4.1700000000000001E-2</v>
      </c>
    </row>
    <row r="32" spans="1:4" ht="13.5" thickBot="1">
      <c r="A32" s="224">
        <v>17</v>
      </c>
      <c r="B32" s="225" t="s">
        <v>258</v>
      </c>
      <c r="C32" s="233">
        <v>1.04E-2</v>
      </c>
      <c r="D32" s="233">
        <v>1.04E-2</v>
      </c>
    </row>
    <row r="33" spans="1:4" ht="13.5" thickBot="1">
      <c r="A33" s="227">
        <v>18</v>
      </c>
      <c r="B33" s="228" t="s">
        <v>259</v>
      </c>
      <c r="C33" s="234">
        <v>0.1053</v>
      </c>
      <c r="D33" s="234">
        <v>0.1053</v>
      </c>
    </row>
    <row r="34" spans="1:4" ht="13.5" thickBot="1">
      <c r="A34" s="224">
        <v>19</v>
      </c>
      <c r="B34" s="225" t="s">
        <v>260</v>
      </c>
      <c r="C34" s="233">
        <v>1.9800000000000002E-2</v>
      </c>
      <c r="D34" s="233">
        <v>1.9800000000000002E-2</v>
      </c>
    </row>
    <row r="35" spans="1:4" ht="13.5" thickBot="1">
      <c r="A35" s="227">
        <v>20</v>
      </c>
      <c r="B35" s="228" t="s">
        <v>261</v>
      </c>
      <c r="C35" s="234">
        <v>8.6999999999999994E-3</v>
      </c>
      <c r="D35" s="234">
        <v>8.6999999999999994E-3</v>
      </c>
    </row>
    <row r="36" spans="1:4" ht="13.5" thickBot="1">
      <c r="A36" s="231" t="s">
        <v>237</v>
      </c>
      <c r="B36" s="231" t="s">
        <v>202</v>
      </c>
      <c r="C36" s="232">
        <f>SUM(C31:C35)</f>
        <v>0.18590000000000001</v>
      </c>
      <c r="D36" s="232">
        <f>SUM(D31:D35)</f>
        <v>0.18590000000000001</v>
      </c>
    </row>
    <row r="37" spans="1:4" ht="13.5" thickBot="1">
      <c r="A37" s="373" t="s">
        <v>238</v>
      </c>
      <c r="B37" s="373"/>
      <c r="C37" s="373"/>
      <c r="D37" s="373"/>
    </row>
    <row r="38" spans="1:4" ht="13.5" thickBot="1">
      <c r="A38" s="227">
        <v>21</v>
      </c>
      <c r="B38" s="228" t="s">
        <v>262</v>
      </c>
      <c r="C38" s="234">
        <v>8.4699999999999998E-2</v>
      </c>
      <c r="D38" s="234">
        <v>0.18559999999999999</v>
      </c>
    </row>
    <row r="39" spans="1:4" ht="26.25" thickBot="1">
      <c r="A39" s="224">
        <v>22</v>
      </c>
      <c r="B39" s="230" t="s">
        <v>263</v>
      </c>
      <c r="C39" s="233">
        <v>1.4E-3</v>
      </c>
      <c r="D39" s="233">
        <v>1.4E-3</v>
      </c>
    </row>
    <row r="40" spans="1:4" ht="26.25" thickBot="1">
      <c r="A40" s="227">
        <v>23</v>
      </c>
      <c r="B40" s="237" t="s">
        <v>264</v>
      </c>
      <c r="C40" s="234">
        <v>1.1000000000000001E-3</v>
      </c>
      <c r="D40" s="234">
        <v>1.1000000000000001E-3</v>
      </c>
    </row>
    <row r="41" spans="1:4" ht="13.5" thickBot="1">
      <c r="A41" s="224">
        <v>24</v>
      </c>
      <c r="B41" s="230" t="s">
        <v>265</v>
      </c>
      <c r="C41" s="233">
        <v>5.0000000000000001E-4</v>
      </c>
      <c r="D41" s="233">
        <v>5.0000000000000001E-4</v>
      </c>
    </row>
    <row r="42" spans="1:4" ht="13.5" thickBot="1">
      <c r="A42" s="235" t="s">
        <v>243</v>
      </c>
      <c r="B42" s="235" t="s">
        <v>202</v>
      </c>
      <c r="C42" s="236">
        <f>SUM(C38:C41)</f>
        <v>8.77E-2</v>
      </c>
      <c r="D42" s="236">
        <f>SUM(D38:D41)</f>
        <v>0.18859999999999999</v>
      </c>
    </row>
    <row r="43" spans="1:4" ht="13.5" thickBot="1">
      <c r="A43" s="373" t="s">
        <v>244</v>
      </c>
      <c r="B43" s="373"/>
      <c r="C43" s="238">
        <f>C20+C29+C36+C42</f>
        <v>0.94589999999999985</v>
      </c>
      <c r="D43" s="238">
        <f>D20+D29+D36+D42</f>
        <v>1.2467999999999999</v>
      </c>
    </row>
    <row r="49" spans="1:4">
      <c r="A49" s="217" t="s">
        <v>120</v>
      </c>
      <c r="B49" s="218"/>
      <c r="C49" s="218"/>
      <c r="D49" s="218"/>
    </row>
    <row r="50" spans="1:4">
      <c r="A50" s="217" t="s">
        <v>121</v>
      </c>
      <c r="B50" s="218"/>
      <c r="C50" s="218"/>
      <c r="D50" s="218"/>
    </row>
    <row r="51" spans="1:4" ht="14.25">
      <c r="A51" s="219" t="s">
        <v>122</v>
      </c>
      <c r="B51" s="218"/>
      <c r="C51" s="218"/>
      <c r="D51" s="218"/>
    </row>
    <row r="52" spans="1:4" ht="14.25">
      <c r="A52" s="219" t="s">
        <v>123</v>
      </c>
      <c r="B52" s="218"/>
      <c r="C52" s="218"/>
      <c r="D52" s="218"/>
    </row>
    <row r="53" spans="1:4" ht="14.25">
      <c r="A53" s="219" t="s">
        <v>124</v>
      </c>
      <c r="B53" s="218"/>
      <c r="C53" s="218"/>
      <c r="D53" s="218"/>
    </row>
  </sheetData>
  <mergeCells count="10">
    <mergeCell ref="A21:D21"/>
    <mergeCell ref="A30:D30"/>
    <mergeCell ref="A37:D37"/>
    <mergeCell ref="A43:B43"/>
    <mergeCell ref="A1:D4"/>
    <mergeCell ref="A6:D6"/>
    <mergeCell ref="A8:D8"/>
    <mergeCell ref="A9:A10"/>
    <mergeCell ref="B9:B10"/>
    <mergeCell ref="A11:D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  <headerFooter>
    <oddFooter xml:space="preserve">&amp;CAv., Doutor Cincinato Cajado Braga, nº 305, bairro Novo EldoradoContagem/MG CEP 32341.310E-mail: construtora.rtambiental@gmail.com (31) 9.9457-0178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8</vt:i4>
      </vt:variant>
    </vt:vector>
  </HeadingPairs>
  <TitlesOfParts>
    <vt:vector size="14" baseType="lpstr">
      <vt:lpstr>PLANILHA_RECONSTRUÇÃO</vt:lpstr>
      <vt:lpstr>COMPOSIÇÃO</vt:lpstr>
      <vt:lpstr>BDI</vt:lpstr>
      <vt:lpstr>CRONO_MG20-PINHÕES</vt:lpstr>
      <vt:lpstr>ENCARGOS EDIFICAÇÕES</vt:lpstr>
      <vt:lpstr>ENCARGOS RODOVIÁRIA</vt:lpstr>
      <vt:lpstr>BDI!Area_de_impressao</vt:lpstr>
      <vt:lpstr>COMPOSIÇÃO!Area_de_impressao</vt:lpstr>
      <vt:lpstr>'CRONO_MG20-PINHÕES'!Area_de_impressao</vt:lpstr>
      <vt:lpstr>'ENCARGOS EDIFICAÇÕES'!Area_de_impressao</vt:lpstr>
      <vt:lpstr>'ENCARGOS RODOVIÁRIA'!Area_de_impressao</vt:lpstr>
      <vt:lpstr>PLANILHA_RECONSTRUÇÃO!Area_de_impressao</vt:lpstr>
      <vt:lpstr>COMPOSIÇÃO!Titulos_de_impressao</vt:lpstr>
      <vt:lpstr>PLANILHA_RECONSTRUÇÃO!Titulos_de_impressao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joicecampos</cp:lastModifiedBy>
  <cp:lastPrinted>2023-06-12T13:16:36Z</cp:lastPrinted>
  <dcterms:created xsi:type="dcterms:W3CDTF">2012-03-16T03:29:41Z</dcterms:created>
  <dcterms:modified xsi:type="dcterms:W3CDTF">2023-06-13T19:19:44Z</dcterms:modified>
</cp:coreProperties>
</file>